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File\"/>
    </mc:Choice>
  </mc:AlternateContent>
  <xr:revisionPtr revIDLastSave="0" documentId="13_ncr:1_{144D8619-9F85-4A0D-81EF-9A07592AE26D}" xr6:coauthVersionLast="47" xr6:coauthVersionMax="47" xr10:uidLastSave="{00000000-0000-0000-0000-000000000000}"/>
  <bookViews>
    <workbookView xWindow="-120" yWindow="-120" windowWidth="29040" windowHeight="16440" activeTab="3" xr2:uid="{7BADC64F-0418-4686-B11E-95F4A4F22DCE}"/>
  </bookViews>
  <sheets>
    <sheet name="Worksheet" sheetId="1" r:id="rId1"/>
    <sheet name="Sort" sheetId="2" r:id="rId2"/>
    <sheet name="DKI1" sheetId="3" r:id="rId3"/>
    <sheet name="Simulasi" sheetId="14" r:id="rId4"/>
    <sheet name="PM10" sheetId="13" r:id="rId5"/>
    <sheet name="PM2,5" sheetId="11" r:id="rId6"/>
    <sheet name="SO2" sheetId="8" r:id="rId7"/>
    <sheet name="CO" sheetId="9" r:id="rId8"/>
    <sheet name="O3" sheetId="10" r:id="rId9"/>
    <sheet name="NO2" sheetId="12" r:id="rId10"/>
  </sheets>
  <definedNames>
    <definedName name="solver_adj" localSheetId="7" hidden="1">CO!$H$7:$H$8</definedName>
    <definedName name="solver_cvg" localSheetId="7" hidden="1">0.0001</definedName>
    <definedName name="solver_drv" localSheetId="7" hidden="1">1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CO!$H$15:$H$15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0</definedName>
    <definedName name="solver_nwt" localSheetId="7" hidden="1">1</definedName>
    <definedName name="solver_opt" localSheetId="7" hidden="1">CO!$F$20</definedName>
    <definedName name="solver_pre" localSheetId="7" hidden="1">0.000001</definedName>
    <definedName name="solver_rbv" localSheetId="7" hidden="1">1</definedName>
    <definedName name="solver_rel1" localSheetId="7" hidden="1">3</definedName>
    <definedName name="solver_rhs1" localSheetId="7" hidden="1">0.1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2</definedName>
    <definedName name="solver_val" localSheetId="7" hidden="1">0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4" l="1"/>
  <c r="M3" i="14" s="1" a="1"/>
  <c r="M3" i="14" s="1"/>
  <c r="G4" i="14"/>
  <c r="M4" i="14" s="1" a="1"/>
  <c r="M4" i="14" s="1"/>
  <c r="G5" i="14"/>
  <c r="M5" i="14" s="1" a="1"/>
  <c r="M5" i="14" s="1"/>
  <c r="G6" i="14"/>
  <c r="M6" i="14" s="1" a="1"/>
  <c r="M6" i="14" s="1"/>
  <c r="G7" i="14"/>
  <c r="M7" i="14" s="1" a="1"/>
  <c r="M7" i="14" s="1"/>
  <c r="G8" i="14"/>
  <c r="M8" i="14" s="1" a="1"/>
  <c r="M8" i="14" s="1"/>
  <c r="G9" i="14"/>
  <c r="M9" i="14" s="1" a="1"/>
  <c r="M9" i="14" s="1"/>
  <c r="G10" i="14"/>
  <c r="M10" i="14" s="1" a="1"/>
  <c r="M10" i="14" s="1"/>
  <c r="G11" i="14"/>
  <c r="M11" i="14" s="1" a="1"/>
  <c r="M11" i="14" s="1"/>
  <c r="G12" i="14"/>
  <c r="M12" i="14" s="1" a="1"/>
  <c r="M12" i="14" s="1"/>
  <c r="G13" i="14"/>
  <c r="M13" i="14" s="1" a="1"/>
  <c r="M13" i="14" s="1"/>
  <c r="G14" i="14"/>
  <c r="M14" i="14" s="1" a="1"/>
  <c r="M14" i="14" s="1"/>
  <c r="G15" i="14"/>
  <c r="M15" i="14" s="1" a="1"/>
  <c r="M15" i="14" s="1"/>
  <c r="G16" i="14"/>
  <c r="M16" i="14" s="1" a="1"/>
  <c r="M16" i="14" s="1"/>
  <c r="G17" i="14"/>
  <c r="M17" i="14" s="1" a="1"/>
  <c r="M17" i="14" s="1"/>
  <c r="G18" i="14"/>
  <c r="M18" i="14" s="1" a="1"/>
  <c r="M18" i="14" s="1"/>
  <c r="G19" i="14"/>
  <c r="M19" i="14" s="1" a="1"/>
  <c r="M19" i="14" s="1"/>
  <c r="G20" i="14"/>
  <c r="M20" i="14" s="1" a="1"/>
  <c r="M20" i="14" s="1"/>
  <c r="G21" i="14"/>
  <c r="M21" i="14" s="1" a="1"/>
  <c r="M21" i="14" s="1"/>
  <c r="G22" i="14"/>
  <c r="M22" i="14" s="1" a="1"/>
  <c r="M22" i="14" s="1"/>
  <c r="G23" i="14"/>
  <c r="M23" i="14" s="1" a="1"/>
  <c r="M23" i="14" s="1"/>
  <c r="G24" i="14"/>
  <c r="M24" i="14" s="1" a="1"/>
  <c r="M24" i="14" s="1"/>
  <c r="G25" i="14"/>
  <c r="M25" i="14" s="1" a="1"/>
  <c r="M25" i="14" s="1"/>
  <c r="G26" i="14"/>
  <c r="M26" i="14" s="1" a="1"/>
  <c r="M26" i="14" s="1"/>
  <c r="G27" i="14"/>
  <c r="M27" i="14" s="1" a="1"/>
  <c r="M27" i="14" s="1"/>
  <c r="G28" i="14"/>
  <c r="M28" i="14" s="1" a="1"/>
  <c r="M28" i="14" s="1"/>
  <c r="G29" i="14"/>
  <c r="M29" i="14" s="1" a="1"/>
  <c r="M29" i="14" s="1"/>
  <c r="G30" i="14"/>
  <c r="M30" i="14" s="1" a="1"/>
  <c r="M30" i="14" s="1"/>
  <c r="G31" i="14"/>
  <c r="M31" i="14" s="1" a="1"/>
  <c r="M31" i="14" s="1"/>
  <c r="G32" i="14"/>
  <c r="M32" i="14" s="1" a="1"/>
  <c r="M32" i="14" s="1"/>
  <c r="G33" i="14"/>
  <c r="M33" i="14" s="1" a="1"/>
  <c r="M33" i="14" s="1"/>
  <c r="G34" i="14"/>
  <c r="M34" i="14" s="1" a="1"/>
  <c r="M34" i="14" s="1"/>
  <c r="G35" i="14"/>
  <c r="M35" i="14" s="1" a="1"/>
  <c r="M35" i="14" s="1"/>
  <c r="G36" i="14"/>
  <c r="M36" i="14" s="1" a="1"/>
  <c r="M36" i="14" s="1"/>
  <c r="G37" i="14"/>
  <c r="M37" i="14" s="1" a="1"/>
  <c r="M37" i="14" s="1"/>
  <c r="G38" i="14"/>
  <c r="M38" i="14" s="1" a="1"/>
  <c r="M38" i="14" s="1"/>
  <c r="G39" i="14"/>
  <c r="M39" i="14" s="1" a="1"/>
  <c r="M39" i="14" s="1"/>
  <c r="G40" i="14"/>
  <c r="M40" i="14" s="1" a="1"/>
  <c r="M40" i="14" s="1"/>
  <c r="G41" i="14"/>
  <c r="M41" i="14" s="1" a="1"/>
  <c r="M41" i="14" s="1"/>
  <c r="G42" i="14"/>
  <c r="M42" i="14" s="1" a="1"/>
  <c r="M42" i="14" s="1"/>
  <c r="G43" i="14"/>
  <c r="M43" i="14" s="1" a="1"/>
  <c r="M43" i="14" s="1"/>
  <c r="G44" i="14"/>
  <c r="M44" i="14" s="1" a="1"/>
  <c r="M44" i="14" s="1"/>
  <c r="G45" i="14"/>
  <c r="M45" i="14" s="1" a="1"/>
  <c r="M45" i="14" s="1"/>
  <c r="G46" i="14"/>
  <c r="M46" i="14" s="1" a="1"/>
  <c r="M46" i="14" s="1"/>
  <c r="G47" i="14"/>
  <c r="M47" i="14" s="1" a="1"/>
  <c r="M47" i="14" s="1"/>
  <c r="G48" i="14"/>
  <c r="M48" i="14" s="1" a="1"/>
  <c r="M48" i="14" s="1"/>
  <c r="G49" i="14"/>
  <c r="M49" i="14" s="1" a="1"/>
  <c r="M49" i="14" s="1"/>
  <c r="G50" i="14"/>
  <c r="M50" i="14" s="1" a="1"/>
  <c r="M50" i="14" s="1"/>
  <c r="G51" i="14"/>
  <c r="M51" i="14" s="1" a="1"/>
  <c r="M51" i="14" s="1"/>
  <c r="G52" i="14"/>
  <c r="M52" i="14" s="1" a="1"/>
  <c r="M52" i="14" s="1"/>
  <c r="G53" i="14"/>
  <c r="M53" i="14" s="1" a="1"/>
  <c r="M53" i="14" s="1"/>
  <c r="G54" i="14"/>
  <c r="M54" i="14" s="1" a="1"/>
  <c r="M54" i="14" s="1"/>
  <c r="G55" i="14"/>
  <c r="M55" i="14" s="1" a="1"/>
  <c r="M55" i="14" s="1"/>
  <c r="G56" i="14"/>
  <c r="M56" i="14" s="1" a="1"/>
  <c r="M56" i="14" s="1"/>
  <c r="G57" i="14"/>
  <c r="M57" i="14" s="1" a="1"/>
  <c r="M57" i="14" s="1"/>
  <c r="G58" i="14"/>
  <c r="M58" i="14" s="1" a="1"/>
  <c r="M58" i="14" s="1"/>
  <c r="G59" i="14"/>
  <c r="M59" i="14" s="1" a="1"/>
  <c r="M59" i="14" s="1"/>
  <c r="G60" i="14"/>
  <c r="M60" i="14" s="1" a="1"/>
  <c r="M60" i="14" s="1"/>
  <c r="G61" i="14"/>
  <c r="M61" i="14" s="1" a="1"/>
  <c r="M61" i="14" s="1"/>
  <c r="G62" i="14"/>
  <c r="M62" i="14" s="1" a="1"/>
  <c r="M62" i="14" s="1"/>
  <c r="G63" i="14"/>
  <c r="M63" i="14" s="1" a="1"/>
  <c r="M63" i="14" s="1"/>
  <c r="G64" i="14"/>
  <c r="M64" i="14" s="1" a="1"/>
  <c r="M64" i="14" s="1"/>
  <c r="G65" i="14"/>
  <c r="M65" i="14" s="1" a="1"/>
  <c r="M65" i="14" s="1"/>
  <c r="G66" i="14"/>
  <c r="M66" i="14" s="1" a="1"/>
  <c r="M66" i="14" s="1"/>
  <c r="G67" i="14"/>
  <c r="M67" i="14" s="1" a="1"/>
  <c r="M67" i="14" s="1"/>
  <c r="G68" i="14"/>
  <c r="M68" i="14" s="1" a="1"/>
  <c r="M68" i="14" s="1"/>
  <c r="G69" i="14"/>
  <c r="M69" i="14" s="1" a="1"/>
  <c r="M69" i="14" s="1"/>
  <c r="G70" i="14"/>
  <c r="M70" i="14" s="1" a="1"/>
  <c r="M70" i="14" s="1"/>
  <c r="G71" i="14"/>
  <c r="M71" i="14" s="1" a="1"/>
  <c r="M71" i="14" s="1"/>
  <c r="G72" i="14"/>
  <c r="M72" i="14" s="1" a="1"/>
  <c r="M72" i="14" s="1"/>
  <c r="G73" i="14"/>
  <c r="M73" i="14" s="1" a="1"/>
  <c r="M73" i="14" s="1"/>
  <c r="G74" i="14"/>
  <c r="M74" i="14" s="1" a="1"/>
  <c r="M74" i="14" s="1"/>
  <c r="G75" i="14"/>
  <c r="M75" i="14" s="1" a="1"/>
  <c r="M75" i="14" s="1"/>
  <c r="G76" i="14"/>
  <c r="M76" i="14" s="1" a="1"/>
  <c r="M76" i="14" s="1"/>
  <c r="G77" i="14"/>
  <c r="M77" i="14" s="1" a="1"/>
  <c r="M77" i="14" s="1"/>
  <c r="G78" i="14"/>
  <c r="M78" i="14" s="1" a="1"/>
  <c r="M78" i="14" s="1"/>
  <c r="G79" i="14"/>
  <c r="M79" i="14" s="1" a="1"/>
  <c r="M79" i="14" s="1"/>
  <c r="G80" i="14"/>
  <c r="M80" i="14" s="1" a="1"/>
  <c r="M80" i="14" s="1"/>
  <c r="G81" i="14"/>
  <c r="M81" i="14" s="1" a="1"/>
  <c r="M81" i="14" s="1"/>
  <c r="G82" i="14"/>
  <c r="M82" i="14" s="1" a="1"/>
  <c r="M82" i="14" s="1"/>
  <c r="G83" i="14"/>
  <c r="M83" i="14" s="1" a="1"/>
  <c r="M83" i="14" s="1"/>
  <c r="G84" i="14"/>
  <c r="M84" i="14" s="1" a="1"/>
  <c r="M84" i="14" s="1"/>
  <c r="G85" i="14"/>
  <c r="M85" i="14" s="1" a="1"/>
  <c r="M85" i="14" s="1"/>
  <c r="G86" i="14"/>
  <c r="M86" i="14" s="1" a="1"/>
  <c r="M86" i="14" s="1"/>
  <c r="G87" i="14"/>
  <c r="M87" i="14" s="1" a="1"/>
  <c r="M87" i="14" s="1"/>
  <c r="G88" i="14"/>
  <c r="M88" i="14" s="1" a="1"/>
  <c r="M88" i="14" s="1"/>
  <c r="G89" i="14"/>
  <c r="M89" i="14" s="1" a="1"/>
  <c r="M89" i="14" s="1"/>
  <c r="G90" i="14"/>
  <c r="M90" i="14" s="1" a="1"/>
  <c r="M90" i="14" s="1"/>
  <c r="G91" i="14"/>
  <c r="M91" i="14" s="1" a="1"/>
  <c r="M91" i="14" s="1"/>
  <c r="G92" i="14"/>
  <c r="M92" i="14" s="1" a="1"/>
  <c r="M92" i="14" s="1"/>
  <c r="G93" i="14"/>
  <c r="M93" i="14" s="1" a="1"/>
  <c r="M93" i="14" s="1"/>
  <c r="G94" i="14"/>
  <c r="M94" i="14" s="1" a="1"/>
  <c r="M94" i="14" s="1"/>
  <c r="G95" i="14"/>
  <c r="M95" i="14" s="1" a="1"/>
  <c r="M95" i="14" s="1"/>
  <c r="G96" i="14"/>
  <c r="M96" i="14" s="1" a="1"/>
  <c r="M96" i="14" s="1"/>
  <c r="G97" i="14"/>
  <c r="M97" i="14" s="1" a="1"/>
  <c r="M97" i="14" s="1"/>
  <c r="G98" i="14"/>
  <c r="M98" i="14" s="1" a="1"/>
  <c r="M98" i="14" s="1"/>
  <c r="G99" i="14"/>
  <c r="M99" i="14" s="1" a="1"/>
  <c r="M99" i="14" s="1"/>
  <c r="G100" i="14"/>
  <c r="M100" i="14" s="1" a="1"/>
  <c r="M100" i="14" s="1"/>
  <c r="G101" i="14"/>
  <c r="M101" i="14" s="1" a="1"/>
  <c r="M101" i="14" s="1"/>
  <c r="G102" i="14"/>
  <c r="M102" i="14" s="1" a="1"/>
  <c r="M102" i="14" s="1"/>
  <c r="G103" i="14"/>
  <c r="M103" i="14" s="1" a="1"/>
  <c r="M103" i="14" s="1"/>
  <c r="G104" i="14"/>
  <c r="M104" i="14" s="1" a="1"/>
  <c r="M104" i="14" s="1"/>
  <c r="G105" i="14"/>
  <c r="M105" i="14" s="1" a="1"/>
  <c r="M105" i="14" s="1"/>
  <c r="G106" i="14"/>
  <c r="M106" i="14" s="1" a="1"/>
  <c r="M106" i="14" s="1"/>
  <c r="G107" i="14"/>
  <c r="M107" i="14" s="1" a="1"/>
  <c r="M107" i="14" s="1"/>
  <c r="G108" i="14"/>
  <c r="M108" i="14" s="1" a="1"/>
  <c r="M108" i="14" s="1"/>
  <c r="G109" i="14"/>
  <c r="M109" i="14" s="1" a="1"/>
  <c r="M109" i="14" s="1"/>
  <c r="G110" i="14"/>
  <c r="M110" i="14" s="1" a="1"/>
  <c r="M110" i="14" s="1"/>
  <c r="G111" i="14"/>
  <c r="M111" i="14" s="1" a="1"/>
  <c r="M111" i="14" s="1"/>
  <c r="G112" i="14"/>
  <c r="M112" i="14" s="1" a="1"/>
  <c r="M112" i="14" s="1"/>
  <c r="G113" i="14"/>
  <c r="M113" i="14" s="1" a="1"/>
  <c r="M113" i="14" s="1"/>
  <c r="G114" i="14"/>
  <c r="M114" i="14" s="1" a="1"/>
  <c r="M114" i="14" s="1"/>
  <c r="G115" i="14"/>
  <c r="M115" i="14" s="1" a="1"/>
  <c r="M115" i="14" s="1"/>
  <c r="G116" i="14"/>
  <c r="M116" i="14" s="1" a="1"/>
  <c r="M116" i="14" s="1"/>
  <c r="G117" i="14"/>
  <c r="M117" i="14" s="1" a="1"/>
  <c r="M117" i="14" s="1"/>
  <c r="G118" i="14"/>
  <c r="M118" i="14" s="1" a="1"/>
  <c r="M118" i="14" s="1"/>
  <c r="G119" i="14"/>
  <c r="M119" i="14" s="1" a="1"/>
  <c r="M119" i="14" s="1"/>
  <c r="G120" i="14"/>
  <c r="M120" i="14" s="1" a="1"/>
  <c r="M120" i="14" s="1"/>
  <c r="G121" i="14"/>
  <c r="M121" i="14" s="1" a="1"/>
  <c r="M121" i="14" s="1"/>
  <c r="G122" i="14"/>
  <c r="M122" i="14" s="1" a="1"/>
  <c r="M122" i="14" s="1"/>
  <c r="G123" i="14"/>
  <c r="M123" i="14" s="1" a="1"/>
  <c r="M123" i="14" s="1"/>
  <c r="G124" i="14"/>
  <c r="M124" i="14" s="1" a="1"/>
  <c r="M124" i="14" s="1"/>
  <c r="G125" i="14"/>
  <c r="M125" i="14" s="1" a="1"/>
  <c r="M125" i="14" s="1"/>
  <c r="G126" i="14"/>
  <c r="M126" i="14" s="1" a="1"/>
  <c r="M126" i="14" s="1"/>
  <c r="G127" i="14"/>
  <c r="M127" i="14" s="1" a="1"/>
  <c r="M127" i="14" s="1"/>
  <c r="G128" i="14"/>
  <c r="M128" i="14" s="1" a="1"/>
  <c r="M128" i="14" s="1"/>
  <c r="G129" i="14"/>
  <c r="M129" i="14" s="1" a="1"/>
  <c r="M129" i="14" s="1"/>
  <c r="G130" i="14"/>
  <c r="M130" i="14" s="1" a="1"/>
  <c r="M130" i="14" s="1"/>
  <c r="G131" i="14"/>
  <c r="M131" i="14" s="1" a="1"/>
  <c r="M131" i="14" s="1"/>
  <c r="G132" i="14"/>
  <c r="M132" i="14" s="1" a="1"/>
  <c r="M132" i="14" s="1"/>
  <c r="G133" i="14"/>
  <c r="M133" i="14" s="1" a="1"/>
  <c r="M133" i="14" s="1"/>
  <c r="G134" i="14"/>
  <c r="M134" i="14" s="1" a="1"/>
  <c r="M134" i="14" s="1"/>
  <c r="G135" i="14"/>
  <c r="M135" i="14" s="1" a="1"/>
  <c r="M135" i="14" s="1"/>
  <c r="G136" i="14"/>
  <c r="M136" i="14" s="1" a="1"/>
  <c r="M136" i="14" s="1"/>
  <c r="G137" i="14"/>
  <c r="M137" i="14" s="1" a="1"/>
  <c r="M137" i="14" s="1"/>
  <c r="G138" i="14"/>
  <c r="M138" i="14" s="1" a="1"/>
  <c r="M138" i="14" s="1"/>
  <c r="G139" i="14"/>
  <c r="M139" i="14" s="1" a="1"/>
  <c r="M139" i="14" s="1"/>
  <c r="G140" i="14"/>
  <c r="M140" i="14" s="1" a="1"/>
  <c r="M140" i="14" s="1"/>
  <c r="G141" i="14"/>
  <c r="M141" i="14" s="1" a="1"/>
  <c r="M141" i="14" s="1"/>
  <c r="G142" i="14"/>
  <c r="M142" i="14" s="1" a="1"/>
  <c r="M142" i="14" s="1"/>
  <c r="G143" i="14"/>
  <c r="M143" i="14" s="1" a="1"/>
  <c r="M143" i="14" s="1"/>
  <c r="G144" i="14"/>
  <c r="M144" i="14" s="1" a="1"/>
  <c r="M144" i="14" s="1"/>
  <c r="G145" i="14"/>
  <c r="M145" i="14" s="1" a="1"/>
  <c r="M145" i="14" s="1"/>
  <c r="G146" i="14"/>
  <c r="M146" i="14" s="1" a="1"/>
  <c r="M146" i="14" s="1"/>
  <c r="G147" i="14"/>
  <c r="M147" i="14" s="1" a="1"/>
  <c r="M147" i="14" s="1"/>
  <c r="G148" i="14"/>
  <c r="M148" i="14" s="1" a="1"/>
  <c r="M148" i="14" s="1"/>
  <c r="G149" i="14"/>
  <c r="M149" i="14" s="1" a="1"/>
  <c r="M149" i="14" s="1"/>
  <c r="G150" i="14"/>
  <c r="M150" i="14" s="1" a="1"/>
  <c r="M150" i="14" s="1"/>
  <c r="G151" i="14"/>
  <c r="M151" i="14" s="1" a="1"/>
  <c r="M151" i="14" s="1"/>
  <c r="G152" i="14"/>
  <c r="M152" i="14" s="1" a="1"/>
  <c r="M152" i="14" s="1"/>
  <c r="G153" i="14"/>
  <c r="M153" i="14" s="1" a="1"/>
  <c r="M153" i="14" s="1"/>
  <c r="G154" i="14"/>
  <c r="M154" i="14" s="1" a="1"/>
  <c r="M154" i="14" s="1"/>
  <c r="G155" i="14"/>
  <c r="M155" i="14" s="1" a="1"/>
  <c r="M155" i="14" s="1"/>
  <c r="G156" i="14"/>
  <c r="M156" i="14" s="1" a="1"/>
  <c r="M156" i="14" s="1"/>
  <c r="G157" i="14"/>
  <c r="M157" i="14" s="1" a="1"/>
  <c r="M157" i="14" s="1"/>
  <c r="G158" i="14"/>
  <c r="M158" i="14" s="1" a="1"/>
  <c r="M158" i="14" s="1"/>
  <c r="G159" i="14"/>
  <c r="M159" i="14" s="1" a="1"/>
  <c r="M159" i="14" s="1"/>
  <c r="G160" i="14"/>
  <c r="M160" i="14" s="1" a="1"/>
  <c r="M160" i="14" s="1"/>
  <c r="G161" i="14"/>
  <c r="M161" i="14" s="1" a="1"/>
  <c r="M161" i="14" s="1"/>
  <c r="G162" i="14"/>
  <c r="M162" i="14" s="1" a="1"/>
  <c r="M162" i="14" s="1"/>
  <c r="G163" i="14"/>
  <c r="M163" i="14" s="1" a="1"/>
  <c r="M163" i="14" s="1"/>
  <c r="G164" i="14"/>
  <c r="M164" i="14" s="1" a="1"/>
  <c r="M164" i="14" s="1"/>
  <c r="G165" i="14"/>
  <c r="M165" i="14" s="1" a="1"/>
  <c r="M165" i="14" s="1"/>
  <c r="G166" i="14"/>
  <c r="M166" i="14" s="1" a="1"/>
  <c r="M166" i="14" s="1"/>
  <c r="G167" i="14"/>
  <c r="M167" i="14" s="1" a="1"/>
  <c r="M167" i="14" s="1"/>
  <c r="G168" i="14"/>
  <c r="M168" i="14" s="1" a="1"/>
  <c r="M168" i="14" s="1"/>
  <c r="G169" i="14"/>
  <c r="M169" i="14" s="1" a="1"/>
  <c r="M169" i="14" s="1"/>
  <c r="G170" i="14"/>
  <c r="M170" i="14" s="1" a="1"/>
  <c r="M170" i="14" s="1"/>
  <c r="G171" i="14"/>
  <c r="M171" i="14" s="1" a="1"/>
  <c r="M171" i="14" s="1"/>
  <c r="G172" i="14"/>
  <c r="M172" i="14" s="1" a="1"/>
  <c r="M172" i="14" s="1"/>
  <c r="G173" i="14"/>
  <c r="M173" i="14" s="1" a="1"/>
  <c r="M173" i="14" s="1"/>
  <c r="G174" i="14"/>
  <c r="M174" i="14" s="1" a="1"/>
  <c r="M174" i="14" s="1"/>
  <c r="G175" i="14"/>
  <c r="M175" i="14" s="1" a="1"/>
  <c r="M175" i="14" s="1"/>
  <c r="G176" i="14"/>
  <c r="M176" i="14" s="1" a="1"/>
  <c r="M176" i="14" s="1"/>
  <c r="G177" i="14"/>
  <c r="M177" i="14" s="1" a="1"/>
  <c r="M177" i="14" s="1"/>
  <c r="G178" i="14"/>
  <c r="M178" i="14" s="1" a="1"/>
  <c r="M178" i="14" s="1"/>
  <c r="G179" i="14"/>
  <c r="M179" i="14" s="1" a="1"/>
  <c r="M179" i="14" s="1"/>
  <c r="G180" i="14"/>
  <c r="M180" i="14" s="1" a="1"/>
  <c r="M180" i="14" s="1"/>
  <c r="G181" i="14"/>
  <c r="M181" i="14" s="1" a="1"/>
  <c r="M181" i="14" s="1"/>
  <c r="G182" i="14"/>
  <c r="M182" i="14" s="1" a="1"/>
  <c r="M182" i="14" s="1"/>
  <c r="G183" i="14"/>
  <c r="M183" i="14" s="1" a="1"/>
  <c r="M183" i="14" s="1"/>
  <c r="G184" i="14"/>
  <c r="M184" i="14" s="1" a="1"/>
  <c r="M184" i="14" s="1"/>
  <c r="G185" i="14"/>
  <c r="M185" i="14" s="1" a="1"/>
  <c r="M185" i="14" s="1"/>
  <c r="G186" i="14"/>
  <c r="M186" i="14" s="1" a="1"/>
  <c r="M186" i="14" s="1"/>
  <c r="G187" i="14"/>
  <c r="M187" i="14" s="1" a="1"/>
  <c r="M187" i="14" s="1"/>
  <c r="G188" i="14"/>
  <c r="M188" i="14" s="1" a="1"/>
  <c r="M188" i="14" s="1"/>
  <c r="G189" i="14"/>
  <c r="M189" i="14" s="1" a="1"/>
  <c r="M189" i="14" s="1"/>
  <c r="G190" i="14"/>
  <c r="M190" i="14" s="1" a="1"/>
  <c r="M190" i="14" s="1"/>
  <c r="G191" i="14"/>
  <c r="M191" i="14" s="1" a="1"/>
  <c r="M191" i="14" s="1"/>
  <c r="G192" i="14"/>
  <c r="M192" i="14" s="1" a="1"/>
  <c r="M192" i="14" s="1"/>
  <c r="G193" i="14"/>
  <c r="M193" i="14" s="1" a="1"/>
  <c r="M193" i="14" s="1"/>
  <c r="G194" i="14"/>
  <c r="M194" i="14" s="1" a="1"/>
  <c r="M194" i="14" s="1"/>
  <c r="G195" i="14"/>
  <c r="M195" i="14" s="1" a="1"/>
  <c r="M195" i="14" s="1"/>
  <c r="G196" i="14"/>
  <c r="M196" i="14" s="1" a="1"/>
  <c r="M196" i="14" s="1"/>
  <c r="G197" i="14"/>
  <c r="M197" i="14" s="1" a="1"/>
  <c r="M197" i="14" s="1"/>
  <c r="G198" i="14"/>
  <c r="M198" i="14" s="1" a="1"/>
  <c r="M198" i="14" s="1"/>
  <c r="G199" i="14"/>
  <c r="M199" i="14" s="1" a="1"/>
  <c r="M199" i="14" s="1"/>
  <c r="G200" i="14"/>
  <c r="M200" i="14" s="1" a="1"/>
  <c r="M200" i="14" s="1"/>
  <c r="G201" i="14"/>
  <c r="M201" i="14" s="1" a="1"/>
  <c r="M201" i="14" s="1"/>
  <c r="G202" i="14"/>
  <c r="M202" i="14" s="1" a="1"/>
  <c r="M202" i="14" s="1"/>
  <c r="G203" i="14"/>
  <c r="M203" i="14" s="1" a="1"/>
  <c r="M203" i="14" s="1"/>
  <c r="G204" i="14"/>
  <c r="M204" i="14" s="1" a="1"/>
  <c r="M204" i="14" s="1"/>
  <c r="G205" i="14"/>
  <c r="M205" i="14" s="1" a="1"/>
  <c r="M205" i="14" s="1"/>
  <c r="G206" i="14"/>
  <c r="M206" i="14" s="1" a="1"/>
  <c r="M206" i="14" s="1"/>
  <c r="G207" i="14"/>
  <c r="M207" i="14" s="1" a="1"/>
  <c r="M207" i="14" s="1"/>
  <c r="G208" i="14"/>
  <c r="M208" i="14" s="1" a="1"/>
  <c r="M208" i="14" s="1"/>
  <c r="G209" i="14"/>
  <c r="M209" i="14" s="1" a="1"/>
  <c r="M209" i="14" s="1"/>
  <c r="G210" i="14"/>
  <c r="M210" i="14" s="1" a="1"/>
  <c r="M210" i="14" s="1"/>
  <c r="G211" i="14"/>
  <c r="M211" i="14" s="1" a="1"/>
  <c r="M211" i="14" s="1"/>
  <c r="G212" i="14"/>
  <c r="M212" i="14" s="1" a="1"/>
  <c r="M212" i="14" s="1"/>
  <c r="G213" i="14"/>
  <c r="M213" i="14" s="1" a="1"/>
  <c r="M213" i="14" s="1"/>
  <c r="G214" i="14"/>
  <c r="M214" i="14" s="1" a="1"/>
  <c r="M214" i="14" s="1"/>
  <c r="G215" i="14"/>
  <c r="M215" i="14" s="1" a="1"/>
  <c r="M215" i="14" s="1"/>
  <c r="G216" i="14"/>
  <c r="M216" i="14" s="1" a="1"/>
  <c r="M216" i="14" s="1"/>
  <c r="G217" i="14"/>
  <c r="M217" i="14" s="1" a="1"/>
  <c r="M217" i="14" s="1"/>
  <c r="G218" i="14"/>
  <c r="M218" i="14" s="1" a="1"/>
  <c r="M218" i="14" s="1"/>
  <c r="G219" i="14"/>
  <c r="M219" i="14" s="1" a="1"/>
  <c r="M219" i="14" s="1"/>
  <c r="G220" i="14"/>
  <c r="M220" i="14" s="1" a="1"/>
  <c r="M220" i="14" s="1"/>
  <c r="G221" i="14"/>
  <c r="M221" i="14" s="1" a="1"/>
  <c r="M221" i="14" s="1"/>
  <c r="G222" i="14"/>
  <c r="M222" i="14" s="1" a="1"/>
  <c r="M222" i="14" s="1"/>
  <c r="G223" i="14"/>
  <c r="M223" i="14" s="1" a="1"/>
  <c r="M223" i="14" s="1"/>
  <c r="G224" i="14"/>
  <c r="M224" i="14" s="1" a="1"/>
  <c r="M224" i="14" s="1"/>
  <c r="G225" i="14"/>
  <c r="M225" i="14" s="1" a="1"/>
  <c r="M225" i="14" s="1"/>
  <c r="G226" i="14"/>
  <c r="M226" i="14" s="1" a="1"/>
  <c r="M226" i="14" s="1"/>
  <c r="G227" i="14"/>
  <c r="M227" i="14" s="1" a="1"/>
  <c r="M227" i="14" s="1"/>
  <c r="G228" i="14"/>
  <c r="M228" i="14" s="1" a="1"/>
  <c r="M228" i="14" s="1"/>
  <c r="G229" i="14"/>
  <c r="M229" i="14" s="1" a="1"/>
  <c r="M229" i="14" s="1"/>
  <c r="G230" i="14"/>
  <c r="M230" i="14" s="1" a="1"/>
  <c r="M230" i="14" s="1"/>
  <c r="G231" i="14"/>
  <c r="M231" i="14" s="1" a="1"/>
  <c r="M231" i="14" s="1"/>
  <c r="G232" i="14"/>
  <c r="M232" i="14" s="1" a="1"/>
  <c r="M232" i="14" s="1"/>
  <c r="G233" i="14"/>
  <c r="M233" i="14" s="1" a="1"/>
  <c r="M233" i="14" s="1"/>
  <c r="G234" i="14"/>
  <c r="M234" i="14" s="1" a="1"/>
  <c r="M234" i="14" s="1"/>
  <c r="G235" i="14"/>
  <c r="M235" i="14" s="1" a="1"/>
  <c r="M235" i="14" s="1"/>
  <c r="G236" i="14"/>
  <c r="M236" i="14" s="1" a="1"/>
  <c r="M236" i="14" s="1"/>
  <c r="G237" i="14"/>
  <c r="M237" i="14" s="1" a="1"/>
  <c r="M237" i="14" s="1"/>
  <c r="G238" i="14"/>
  <c r="M238" i="14" s="1" a="1"/>
  <c r="M238" i="14" s="1"/>
  <c r="G239" i="14"/>
  <c r="M239" i="14" s="1" a="1"/>
  <c r="M239" i="14" s="1"/>
  <c r="G240" i="14"/>
  <c r="M240" i="14" s="1" a="1"/>
  <c r="M240" i="14" s="1"/>
  <c r="G241" i="14"/>
  <c r="M241" i="14" s="1" a="1"/>
  <c r="M241" i="14" s="1"/>
  <c r="G242" i="14"/>
  <c r="M242" i="14" s="1" a="1"/>
  <c r="M242" i="14" s="1"/>
  <c r="G243" i="14"/>
  <c r="M243" i="14" s="1" a="1"/>
  <c r="M243" i="14" s="1"/>
  <c r="G244" i="14"/>
  <c r="M244" i="14" s="1" a="1"/>
  <c r="M244" i="14" s="1"/>
  <c r="G245" i="14"/>
  <c r="M245" i="14" s="1" a="1"/>
  <c r="M245" i="14" s="1"/>
  <c r="G246" i="14"/>
  <c r="M246" i="14" s="1" a="1"/>
  <c r="M246" i="14" s="1"/>
  <c r="G247" i="14"/>
  <c r="M247" i="14" s="1" a="1"/>
  <c r="M247" i="14" s="1"/>
  <c r="G248" i="14"/>
  <c r="M248" i="14" s="1" a="1"/>
  <c r="M248" i="14" s="1"/>
  <c r="G249" i="14"/>
  <c r="M249" i="14" s="1" a="1"/>
  <c r="M249" i="14" s="1"/>
  <c r="G250" i="14"/>
  <c r="M250" i="14" s="1" a="1"/>
  <c r="M250" i="14" s="1"/>
  <c r="G251" i="14"/>
  <c r="M251" i="14" s="1" a="1"/>
  <c r="M251" i="14" s="1"/>
  <c r="G252" i="14"/>
  <c r="M252" i="14" s="1" a="1"/>
  <c r="M252" i="14" s="1"/>
  <c r="G253" i="14"/>
  <c r="M253" i="14" s="1" a="1"/>
  <c r="M253" i="14" s="1"/>
  <c r="G254" i="14"/>
  <c r="M254" i="14" s="1" a="1"/>
  <c r="M254" i="14" s="1"/>
  <c r="G255" i="14"/>
  <c r="M255" i="14" s="1" a="1"/>
  <c r="M255" i="14" s="1"/>
  <c r="G256" i="14"/>
  <c r="M256" i="14" s="1" a="1"/>
  <c r="M256" i="14" s="1"/>
  <c r="G257" i="14"/>
  <c r="M257" i="14" s="1" a="1"/>
  <c r="M257" i="14" s="1"/>
  <c r="G258" i="14"/>
  <c r="M258" i="14" s="1" a="1"/>
  <c r="M258" i="14" s="1"/>
  <c r="G259" i="14"/>
  <c r="M259" i="14" s="1" a="1"/>
  <c r="M259" i="14" s="1"/>
  <c r="G260" i="14"/>
  <c r="M260" i="14" s="1" a="1"/>
  <c r="M260" i="14" s="1"/>
  <c r="G261" i="14"/>
  <c r="M261" i="14" s="1" a="1"/>
  <c r="M261" i="14" s="1"/>
  <c r="G262" i="14"/>
  <c r="M262" i="14" s="1" a="1"/>
  <c r="M262" i="14" s="1"/>
  <c r="G263" i="14"/>
  <c r="M263" i="14" s="1" a="1"/>
  <c r="M263" i="14" s="1"/>
  <c r="G264" i="14"/>
  <c r="M264" i="14" s="1" a="1"/>
  <c r="M264" i="14" s="1"/>
  <c r="G265" i="14"/>
  <c r="M265" i="14" s="1" a="1"/>
  <c r="M265" i="14" s="1"/>
  <c r="G266" i="14"/>
  <c r="M266" i="14" s="1" a="1"/>
  <c r="M266" i="14" s="1"/>
  <c r="G267" i="14"/>
  <c r="M267" i="14" s="1" a="1"/>
  <c r="M267" i="14" s="1"/>
  <c r="G268" i="14"/>
  <c r="M268" i="14" s="1" a="1"/>
  <c r="M268" i="14" s="1"/>
  <c r="G269" i="14"/>
  <c r="M269" i="14" s="1" a="1"/>
  <c r="M269" i="14" s="1"/>
  <c r="G270" i="14"/>
  <c r="M270" i="14" s="1" a="1"/>
  <c r="M270" i="14" s="1"/>
  <c r="G271" i="14"/>
  <c r="M271" i="14" s="1" a="1"/>
  <c r="M271" i="14" s="1"/>
  <c r="G272" i="14"/>
  <c r="M272" i="14" s="1" a="1"/>
  <c r="M272" i="14" s="1"/>
  <c r="G273" i="14"/>
  <c r="M273" i="14" s="1" a="1"/>
  <c r="M273" i="14" s="1"/>
  <c r="G274" i="14"/>
  <c r="M274" i="14" s="1" a="1"/>
  <c r="M274" i="14" s="1"/>
  <c r="G275" i="14"/>
  <c r="M275" i="14" s="1" a="1"/>
  <c r="M275" i="14" s="1"/>
  <c r="G276" i="14"/>
  <c r="M276" i="14" s="1" a="1"/>
  <c r="M276" i="14" s="1"/>
  <c r="G277" i="14"/>
  <c r="M277" i="14" s="1" a="1"/>
  <c r="M277" i="14" s="1"/>
  <c r="G278" i="14"/>
  <c r="M278" i="14" s="1" a="1"/>
  <c r="M278" i="14" s="1"/>
  <c r="G279" i="14"/>
  <c r="M279" i="14" s="1" a="1"/>
  <c r="M279" i="14" s="1"/>
  <c r="G280" i="14"/>
  <c r="M280" i="14" s="1" a="1"/>
  <c r="M280" i="14" s="1"/>
  <c r="G281" i="14"/>
  <c r="M281" i="14" s="1" a="1"/>
  <c r="M281" i="14" s="1"/>
  <c r="G282" i="14"/>
  <c r="M282" i="14" s="1" a="1"/>
  <c r="M282" i="14" s="1"/>
  <c r="G283" i="14"/>
  <c r="M283" i="14" s="1" a="1"/>
  <c r="M283" i="14" s="1"/>
  <c r="G284" i="14"/>
  <c r="M284" i="14" s="1" a="1"/>
  <c r="M284" i="14" s="1"/>
  <c r="G285" i="14"/>
  <c r="M285" i="14" s="1" a="1"/>
  <c r="M285" i="14" s="1"/>
  <c r="G286" i="14"/>
  <c r="M286" i="14" s="1" a="1"/>
  <c r="M286" i="14" s="1"/>
  <c r="G287" i="14"/>
  <c r="M287" i="14" s="1" a="1"/>
  <c r="M287" i="14" s="1"/>
  <c r="G288" i="14"/>
  <c r="M288" i="14" s="1" a="1"/>
  <c r="M288" i="14" s="1"/>
  <c r="G289" i="14"/>
  <c r="M289" i="14" s="1" a="1"/>
  <c r="M289" i="14" s="1"/>
  <c r="G290" i="14"/>
  <c r="M290" i="14" s="1" a="1"/>
  <c r="M290" i="14" s="1"/>
  <c r="G291" i="14"/>
  <c r="M291" i="14" s="1" a="1"/>
  <c r="M291" i="14" s="1"/>
  <c r="G292" i="14"/>
  <c r="M292" i="14" s="1" a="1"/>
  <c r="M292" i="14" s="1"/>
  <c r="G293" i="14"/>
  <c r="M293" i="14" s="1" a="1"/>
  <c r="M293" i="14" s="1"/>
  <c r="G294" i="14"/>
  <c r="M294" i="14" s="1" a="1"/>
  <c r="M294" i="14" s="1"/>
  <c r="G295" i="14"/>
  <c r="M295" i="14" s="1" a="1"/>
  <c r="M295" i="14" s="1"/>
  <c r="G296" i="14"/>
  <c r="M296" i="14" s="1" a="1"/>
  <c r="M296" i="14" s="1"/>
  <c r="G297" i="14"/>
  <c r="M297" i="14" s="1" a="1"/>
  <c r="M297" i="14" s="1"/>
  <c r="G298" i="14"/>
  <c r="M298" i="14" s="1" a="1"/>
  <c r="M298" i="14" s="1"/>
  <c r="G299" i="14"/>
  <c r="M299" i="14" s="1" a="1"/>
  <c r="M299" i="14" s="1"/>
  <c r="G300" i="14"/>
  <c r="M300" i="14" s="1" a="1"/>
  <c r="M300" i="14" s="1"/>
  <c r="G301" i="14"/>
  <c r="M301" i="14" s="1" a="1"/>
  <c r="M301" i="14" s="1"/>
  <c r="G302" i="14"/>
  <c r="M302" i="14" s="1" a="1"/>
  <c r="M302" i="14" s="1"/>
  <c r="G303" i="14"/>
  <c r="M303" i="14" s="1" a="1"/>
  <c r="M303" i="14" s="1"/>
  <c r="G304" i="14"/>
  <c r="M304" i="14" s="1" a="1"/>
  <c r="M304" i="14" s="1"/>
  <c r="G305" i="14"/>
  <c r="M305" i="14" s="1" a="1"/>
  <c r="M305" i="14" s="1"/>
  <c r="G306" i="14"/>
  <c r="M306" i="14" s="1" a="1"/>
  <c r="M306" i="14" s="1"/>
  <c r="G307" i="14"/>
  <c r="M307" i="14" s="1" a="1"/>
  <c r="M307" i="14" s="1"/>
  <c r="G308" i="14"/>
  <c r="M308" i="14" s="1" a="1"/>
  <c r="M308" i="14" s="1"/>
  <c r="G309" i="14"/>
  <c r="M309" i="14" s="1" a="1"/>
  <c r="M309" i="14" s="1"/>
  <c r="G310" i="14"/>
  <c r="M310" i="14" s="1" a="1"/>
  <c r="M310" i="14" s="1"/>
  <c r="G311" i="14"/>
  <c r="M311" i="14" s="1" a="1"/>
  <c r="M311" i="14" s="1"/>
  <c r="G312" i="14"/>
  <c r="M312" i="14" s="1" a="1"/>
  <c r="M312" i="14" s="1"/>
  <c r="G313" i="14"/>
  <c r="M313" i="14" s="1" a="1"/>
  <c r="M313" i="14" s="1"/>
  <c r="G314" i="14"/>
  <c r="M314" i="14" s="1" a="1"/>
  <c r="M314" i="14" s="1"/>
  <c r="G315" i="14"/>
  <c r="M315" i="14" s="1" a="1"/>
  <c r="M315" i="14" s="1"/>
  <c r="G316" i="14"/>
  <c r="M316" i="14" s="1" a="1"/>
  <c r="M316" i="14" s="1"/>
  <c r="G317" i="14"/>
  <c r="M317" i="14" s="1" a="1"/>
  <c r="M317" i="14" s="1"/>
  <c r="G318" i="14"/>
  <c r="M318" i="14" s="1" a="1"/>
  <c r="M318" i="14" s="1"/>
  <c r="G319" i="14"/>
  <c r="M319" i="14" s="1" a="1"/>
  <c r="M319" i="14" s="1"/>
  <c r="G320" i="14"/>
  <c r="M320" i="14" s="1" a="1"/>
  <c r="M320" i="14" s="1"/>
  <c r="G321" i="14"/>
  <c r="M321" i="14" s="1" a="1"/>
  <c r="M321" i="14" s="1"/>
  <c r="G322" i="14"/>
  <c r="M322" i="14" s="1" a="1"/>
  <c r="M322" i="14" s="1"/>
  <c r="G323" i="14"/>
  <c r="M323" i="14" s="1" a="1"/>
  <c r="M323" i="14" s="1"/>
  <c r="G324" i="14"/>
  <c r="M324" i="14" s="1" a="1"/>
  <c r="M324" i="14" s="1"/>
  <c r="G325" i="14"/>
  <c r="M325" i="14" s="1" a="1"/>
  <c r="M325" i="14" s="1"/>
  <c r="G326" i="14"/>
  <c r="M326" i="14" s="1" a="1"/>
  <c r="M326" i="14" s="1"/>
  <c r="G327" i="14"/>
  <c r="M327" i="14" s="1" a="1"/>
  <c r="M327" i="14" s="1"/>
  <c r="G328" i="14"/>
  <c r="M328" i="14" s="1" a="1"/>
  <c r="M328" i="14" s="1"/>
  <c r="G329" i="14"/>
  <c r="M329" i="14" s="1" a="1"/>
  <c r="M329" i="14" s="1"/>
  <c r="G330" i="14"/>
  <c r="M330" i="14" s="1" a="1"/>
  <c r="M330" i="14" s="1"/>
  <c r="G331" i="14"/>
  <c r="M331" i="14" s="1" a="1"/>
  <c r="M331" i="14" s="1"/>
  <c r="G332" i="14"/>
  <c r="M332" i="14" s="1" a="1"/>
  <c r="M332" i="14" s="1"/>
  <c r="G333" i="14"/>
  <c r="M333" i="14" s="1" a="1"/>
  <c r="M333" i="14" s="1"/>
  <c r="G334" i="14"/>
  <c r="M334" i="14" s="1" a="1"/>
  <c r="M334" i="14" s="1"/>
  <c r="G335" i="14"/>
  <c r="M335" i="14" s="1" a="1"/>
  <c r="M335" i="14" s="1"/>
  <c r="G336" i="14"/>
  <c r="M336" i="14" s="1" a="1"/>
  <c r="M336" i="14" s="1"/>
  <c r="G337" i="14"/>
  <c r="M337" i="14" s="1" a="1"/>
  <c r="M337" i="14" s="1"/>
  <c r="G338" i="14"/>
  <c r="M338" i="14" s="1" a="1"/>
  <c r="M338" i="14" s="1"/>
  <c r="G339" i="14"/>
  <c r="M339" i="14" s="1" a="1"/>
  <c r="M339" i="14" s="1"/>
  <c r="G340" i="14"/>
  <c r="M340" i="14" s="1" a="1"/>
  <c r="M340" i="14" s="1"/>
  <c r="G341" i="14"/>
  <c r="M341" i="14" s="1" a="1"/>
  <c r="M341" i="14" s="1"/>
  <c r="G342" i="14"/>
  <c r="M342" i="14" s="1" a="1"/>
  <c r="M342" i="14" s="1"/>
  <c r="G343" i="14"/>
  <c r="M343" i="14" s="1" a="1"/>
  <c r="M343" i="14" s="1"/>
  <c r="G344" i="14"/>
  <c r="M344" i="14" s="1" a="1"/>
  <c r="M344" i="14" s="1"/>
  <c r="G345" i="14"/>
  <c r="M345" i="14" s="1" a="1"/>
  <c r="M345" i="14" s="1"/>
  <c r="G346" i="14"/>
  <c r="M346" i="14" s="1" a="1"/>
  <c r="M346" i="14" s="1"/>
  <c r="G347" i="14"/>
  <c r="M347" i="14" s="1" a="1"/>
  <c r="M347" i="14" s="1"/>
  <c r="G348" i="14"/>
  <c r="M348" i="14" s="1" a="1"/>
  <c r="M348" i="14" s="1"/>
  <c r="G349" i="14"/>
  <c r="M349" i="14" s="1" a="1"/>
  <c r="M349" i="14" s="1"/>
  <c r="G350" i="14"/>
  <c r="M350" i="14" s="1" a="1"/>
  <c r="M350" i="14" s="1"/>
  <c r="G351" i="14"/>
  <c r="M351" i="14" s="1" a="1"/>
  <c r="M351" i="14" s="1"/>
  <c r="G352" i="14"/>
  <c r="M352" i="14" s="1" a="1"/>
  <c r="M352" i="14" s="1"/>
  <c r="G353" i="14"/>
  <c r="M353" i="14" s="1" a="1"/>
  <c r="M353" i="14" s="1"/>
  <c r="G354" i="14"/>
  <c r="M354" i="14" s="1" a="1"/>
  <c r="M354" i="14" s="1"/>
  <c r="G355" i="14"/>
  <c r="M355" i="14" s="1" a="1"/>
  <c r="M355" i="14" s="1"/>
  <c r="G356" i="14"/>
  <c r="M356" i="14" s="1" a="1"/>
  <c r="M356" i="14" s="1"/>
  <c r="G357" i="14"/>
  <c r="M357" i="14" s="1" a="1"/>
  <c r="M357" i="14" s="1"/>
  <c r="G358" i="14"/>
  <c r="M358" i="14" s="1" a="1"/>
  <c r="M358" i="14" s="1"/>
  <c r="G359" i="14"/>
  <c r="M359" i="14" s="1" a="1"/>
  <c r="M359" i="14" s="1"/>
  <c r="G360" i="14"/>
  <c r="M360" i="14" s="1" a="1"/>
  <c r="M360" i="14" s="1"/>
  <c r="G361" i="14"/>
  <c r="M361" i="14" s="1" a="1"/>
  <c r="M361" i="14" s="1"/>
  <c r="G362" i="14"/>
  <c r="M362" i="14" s="1" a="1"/>
  <c r="M362" i="14" s="1"/>
  <c r="G363" i="14"/>
  <c r="M363" i="14" s="1" a="1"/>
  <c r="M363" i="14" s="1"/>
  <c r="G364" i="14"/>
  <c r="M364" i="14" s="1" a="1"/>
  <c r="M364" i="14" s="1"/>
  <c r="G365" i="14"/>
  <c r="M365" i="14" s="1" a="1"/>
  <c r="M365" i="14" s="1"/>
  <c r="G366" i="14"/>
  <c r="M366" i="14" s="1" a="1"/>
  <c r="M366" i="14" s="1"/>
  <c r="G2" i="14"/>
  <c r="M2" i="14" s="1" a="1"/>
  <c r="M2" i="14" s="1"/>
  <c r="D3" i="14"/>
  <c r="J3" i="14" s="1" a="1"/>
  <c r="J3" i="14" s="1"/>
  <c r="D4" i="14"/>
  <c r="J4" i="14" s="1" a="1"/>
  <c r="J4" i="14" s="1"/>
  <c r="D5" i="14"/>
  <c r="J5" i="14" s="1" a="1"/>
  <c r="J5" i="14" s="1"/>
  <c r="D6" i="14"/>
  <c r="J6" i="14" s="1" a="1"/>
  <c r="J6" i="14" s="1"/>
  <c r="D7" i="14"/>
  <c r="J7" i="14" s="1" a="1"/>
  <c r="J7" i="14" s="1"/>
  <c r="D8" i="14"/>
  <c r="J8" i="14" s="1" a="1"/>
  <c r="J8" i="14" s="1"/>
  <c r="D9" i="14"/>
  <c r="J9" i="14" s="1" a="1"/>
  <c r="J9" i="14" s="1"/>
  <c r="D10" i="14"/>
  <c r="J10" i="14" s="1" a="1"/>
  <c r="J10" i="14" s="1"/>
  <c r="D11" i="14"/>
  <c r="J11" i="14" s="1" a="1"/>
  <c r="J11" i="14" s="1"/>
  <c r="D12" i="14"/>
  <c r="J12" i="14" s="1" a="1"/>
  <c r="J12" i="14" s="1"/>
  <c r="D13" i="14"/>
  <c r="J13" i="14" s="1" a="1"/>
  <c r="J13" i="14" s="1"/>
  <c r="D14" i="14"/>
  <c r="J14" i="14" s="1" a="1"/>
  <c r="J14" i="14" s="1"/>
  <c r="D15" i="14"/>
  <c r="J15" i="14" s="1" a="1"/>
  <c r="J15" i="14" s="1"/>
  <c r="D16" i="14"/>
  <c r="J16" i="14" s="1" a="1"/>
  <c r="J16" i="14" s="1"/>
  <c r="D17" i="14"/>
  <c r="J17" i="14" s="1" a="1"/>
  <c r="J17" i="14" s="1"/>
  <c r="D18" i="14"/>
  <c r="J18" i="14" s="1" a="1"/>
  <c r="J18" i="14" s="1"/>
  <c r="D19" i="14"/>
  <c r="J19" i="14" s="1" a="1"/>
  <c r="J19" i="14" s="1"/>
  <c r="D20" i="14"/>
  <c r="J20" i="14" s="1" a="1"/>
  <c r="J20" i="14" s="1"/>
  <c r="D21" i="14"/>
  <c r="J21" i="14" s="1" a="1"/>
  <c r="J21" i="14" s="1"/>
  <c r="D22" i="14"/>
  <c r="J22" i="14" s="1" a="1"/>
  <c r="J22" i="14" s="1"/>
  <c r="D23" i="14"/>
  <c r="J23" i="14" s="1" a="1"/>
  <c r="J23" i="14" s="1"/>
  <c r="D24" i="14"/>
  <c r="J24" i="14" s="1" a="1"/>
  <c r="J24" i="14" s="1"/>
  <c r="D25" i="14"/>
  <c r="J25" i="14" s="1" a="1"/>
  <c r="J25" i="14" s="1"/>
  <c r="D26" i="14"/>
  <c r="J26" i="14" s="1" a="1"/>
  <c r="J26" i="14" s="1"/>
  <c r="D27" i="14"/>
  <c r="J27" i="14" s="1" a="1"/>
  <c r="J27" i="14" s="1"/>
  <c r="D28" i="14"/>
  <c r="J28" i="14" s="1" a="1"/>
  <c r="J28" i="14" s="1"/>
  <c r="D29" i="14"/>
  <c r="J29" i="14" s="1" a="1"/>
  <c r="J29" i="14" s="1"/>
  <c r="D30" i="14"/>
  <c r="J30" i="14" s="1" a="1"/>
  <c r="J30" i="14" s="1"/>
  <c r="D31" i="14"/>
  <c r="J31" i="14" s="1" a="1"/>
  <c r="J31" i="14" s="1"/>
  <c r="D32" i="14"/>
  <c r="J32" i="14" s="1" a="1"/>
  <c r="J32" i="14" s="1"/>
  <c r="D33" i="14"/>
  <c r="J33" i="14" s="1" a="1"/>
  <c r="J33" i="14" s="1"/>
  <c r="D34" i="14"/>
  <c r="J34" i="14" s="1" a="1"/>
  <c r="J34" i="14" s="1"/>
  <c r="D35" i="14"/>
  <c r="J35" i="14" s="1" a="1"/>
  <c r="J35" i="14" s="1"/>
  <c r="D36" i="14"/>
  <c r="J36" i="14" s="1" a="1"/>
  <c r="J36" i="14" s="1"/>
  <c r="D37" i="14"/>
  <c r="J37" i="14" s="1" a="1"/>
  <c r="J37" i="14" s="1"/>
  <c r="D38" i="14"/>
  <c r="J38" i="14" s="1" a="1"/>
  <c r="J38" i="14" s="1"/>
  <c r="D39" i="14"/>
  <c r="J39" i="14" s="1" a="1"/>
  <c r="J39" i="14" s="1"/>
  <c r="D40" i="14"/>
  <c r="J40" i="14" s="1" a="1"/>
  <c r="J40" i="14" s="1"/>
  <c r="D41" i="14"/>
  <c r="J41" i="14" s="1" a="1"/>
  <c r="J41" i="14" s="1"/>
  <c r="D42" i="14"/>
  <c r="J42" i="14" s="1" a="1"/>
  <c r="J42" i="14" s="1"/>
  <c r="D43" i="14"/>
  <c r="J43" i="14" s="1" a="1"/>
  <c r="J43" i="14" s="1"/>
  <c r="D44" i="14"/>
  <c r="J44" i="14" s="1" a="1"/>
  <c r="J44" i="14" s="1"/>
  <c r="D45" i="14"/>
  <c r="J45" i="14" s="1" a="1"/>
  <c r="J45" i="14" s="1"/>
  <c r="D46" i="14"/>
  <c r="J46" i="14" s="1" a="1"/>
  <c r="J46" i="14" s="1"/>
  <c r="D47" i="14"/>
  <c r="J47" i="14" s="1" a="1"/>
  <c r="J47" i="14" s="1"/>
  <c r="D48" i="14"/>
  <c r="J48" i="14" s="1" a="1"/>
  <c r="J48" i="14" s="1"/>
  <c r="D49" i="14"/>
  <c r="J49" i="14" s="1" a="1"/>
  <c r="J49" i="14" s="1"/>
  <c r="D50" i="14"/>
  <c r="J50" i="14" s="1" a="1"/>
  <c r="J50" i="14" s="1"/>
  <c r="D51" i="14"/>
  <c r="J51" i="14" s="1" a="1"/>
  <c r="J51" i="14" s="1"/>
  <c r="D52" i="14"/>
  <c r="J52" i="14" s="1" a="1"/>
  <c r="J52" i="14" s="1"/>
  <c r="D53" i="14"/>
  <c r="J53" i="14" s="1" a="1"/>
  <c r="J53" i="14" s="1"/>
  <c r="D54" i="14"/>
  <c r="J54" i="14" s="1" a="1"/>
  <c r="J54" i="14" s="1"/>
  <c r="D55" i="14"/>
  <c r="J55" i="14" s="1" a="1"/>
  <c r="J55" i="14" s="1"/>
  <c r="D56" i="14"/>
  <c r="J56" i="14" s="1" a="1"/>
  <c r="J56" i="14" s="1"/>
  <c r="D57" i="14"/>
  <c r="J57" i="14" s="1" a="1"/>
  <c r="J57" i="14" s="1"/>
  <c r="D58" i="14"/>
  <c r="J58" i="14" s="1" a="1"/>
  <c r="J58" i="14" s="1"/>
  <c r="D59" i="14"/>
  <c r="J59" i="14" s="1" a="1"/>
  <c r="J59" i="14" s="1"/>
  <c r="D60" i="14"/>
  <c r="J60" i="14" s="1" a="1"/>
  <c r="J60" i="14" s="1"/>
  <c r="D61" i="14"/>
  <c r="J61" i="14" s="1" a="1"/>
  <c r="J61" i="14" s="1"/>
  <c r="D62" i="14"/>
  <c r="J62" i="14" s="1" a="1"/>
  <c r="J62" i="14" s="1"/>
  <c r="D63" i="14"/>
  <c r="J63" i="14" s="1" a="1"/>
  <c r="J63" i="14" s="1"/>
  <c r="D64" i="14"/>
  <c r="J64" i="14" s="1" a="1"/>
  <c r="J64" i="14" s="1"/>
  <c r="D65" i="14"/>
  <c r="J65" i="14" s="1" a="1"/>
  <c r="J65" i="14" s="1"/>
  <c r="D66" i="14"/>
  <c r="J66" i="14" s="1" a="1"/>
  <c r="J66" i="14" s="1"/>
  <c r="D67" i="14"/>
  <c r="J67" i="14" s="1" a="1"/>
  <c r="J67" i="14" s="1"/>
  <c r="D68" i="14"/>
  <c r="J68" i="14" s="1" a="1"/>
  <c r="J68" i="14" s="1"/>
  <c r="D69" i="14"/>
  <c r="J69" i="14" s="1" a="1"/>
  <c r="J69" i="14" s="1"/>
  <c r="D70" i="14"/>
  <c r="J70" i="14" s="1" a="1"/>
  <c r="J70" i="14" s="1"/>
  <c r="D71" i="14"/>
  <c r="J71" i="14" s="1" a="1"/>
  <c r="J71" i="14" s="1"/>
  <c r="D72" i="14"/>
  <c r="J72" i="14" s="1" a="1"/>
  <c r="J72" i="14" s="1"/>
  <c r="D73" i="14"/>
  <c r="J73" i="14" s="1" a="1"/>
  <c r="J73" i="14" s="1"/>
  <c r="D74" i="14"/>
  <c r="J74" i="14" s="1" a="1"/>
  <c r="J74" i="14" s="1"/>
  <c r="D75" i="14"/>
  <c r="J75" i="14" s="1" a="1"/>
  <c r="J75" i="14" s="1"/>
  <c r="D76" i="14"/>
  <c r="J76" i="14" s="1" a="1"/>
  <c r="J76" i="14" s="1"/>
  <c r="D77" i="14"/>
  <c r="J77" i="14" s="1" a="1"/>
  <c r="J77" i="14" s="1"/>
  <c r="D78" i="14"/>
  <c r="J78" i="14" s="1" a="1"/>
  <c r="J78" i="14" s="1"/>
  <c r="D79" i="14"/>
  <c r="J79" i="14" s="1" a="1"/>
  <c r="J79" i="14" s="1"/>
  <c r="D80" i="14"/>
  <c r="J80" i="14" s="1" a="1"/>
  <c r="J80" i="14" s="1"/>
  <c r="D81" i="14"/>
  <c r="J81" i="14" s="1" a="1"/>
  <c r="J81" i="14" s="1"/>
  <c r="D82" i="14"/>
  <c r="J82" i="14" s="1" a="1"/>
  <c r="J82" i="14" s="1"/>
  <c r="D83" i="14"/>
  <c r="J83" i="14" s="1" a="1"/>
  <c r="J83" i="14" s="1"/>
  <c r="D84" i="14"/>
  <c r="J84" i="14" s="1" a="1"/>
  <c r="J84" i="14" s="1"/>
  <c r="D85" i="14"/>
  <c r="J85" i="14" s="1" a="1"/>
  <c r="J85" i="14" s="1"/>
  <c r="D86" i="14"/>
  <c r="J86" i="14" s="1" a="1"/>
  <c r="J86" i="14" s="1"/>
  <c r="D87" i="14"/>
  <c r="J87" i="14" s="1" a="1"/>
  <c r="J87" i="14" s="1"/>
  <c r="D88" i="14"/>
  <c r="J88" i="14" s="1" a="1"/>
  <c r="J88" i="14" s="1"/>
  <c r="D89" i="14"/>
  <c r="J89" i="14" s="1" a="1"/>
  <c r="J89" i="14" s="1"/>
  <c r="D90" i="14"/>
  <c r="J90" i="14" s="1" a="1"/>
  <c r="J90" i="14" s="1"/>
  <c r="D91" i="14"/>
  <c r="J91" i="14" s="1" a="1"/>
  <c r="J91" i="14" s="1"/>
  <c r="D92" i="14"/>
  <c r="J92" i="14" s="1" a="1"/>
  <c r="J92" i="14" s="1"/>
  <c r="D93" i="14"/>
  <c r="J93" i="14" s="1" a="1"/>
  <c r="J93" i="14" s="1"/>
  <c r="D94" i="14"/>
  <c r="J94" i="14" s="1" a="1"/>
  <c r="J94" i="14" s="1"/>
  <c r="D95" i="14"/>
  <c r="J95" i="14" s="1" a="1"/>
  <c r="J95" i="14" s="1"/>
  <c r="D96" i="14"/>
  <c r="J96" i="14" s="1" a="1"/>
  <c r="J96" i="14" s="1"/>
  <c r="D97" i="14"/>
  <c r="J97" i="14" s="1" a="1"/>
  <c r="J97" i="14" s="1"/>
  <c r="D98" i="14"/>
  <c r="J98" i="14" s="1" a="1"/>
  <c r="J98" i="14" s="1"/>
  <c r="D99" i="14"/>
  <c r="J99" i="14" s="1" a="1"/>
  <c r="J99" i="14" s="1"/>
  <c r="D100" i="14"/>
  <c r="J100" i="14" s="1" a="1"/>
  <c r="J100" i="14" s="1"/>
  <c r="D101" i="14"/>
  <c r="J101" i="14" s="1" a="1"/>
  <c r="J101" i="14" s="1"/>
  <c r="D102" i="14"/>
  <c r="J102" i="14" s="1" a="1"/>
  <c r="J102" i="14" s="1"/>
  <c r="D103" i="14"/>
  <c r="J103" i="14" s="1" a="1"/>
  <c r="J103" i="14" s="1"/>
  <c r="D104" i="14"/>
  <c r="J104" i="14" s="1" a="1"/>
  <c r="J104" i="14" s="1"/>
  <c r="D105" i="14"/>
  <c r="J105" i="14" s="1" a="1"/>
  <c r="J105" i="14" s="1"/>
  <c r="D106" i="14"/>
  <c r="J106" i="14" s="1" a="1"/>
  <c r="J106" i="14" s="1"/>
  <c r="D107" i="14"/>
  <c r="J107" i="14" s="1" a="1"/>
  <c r="J107" i="14" s="1"/>
  <c r="D108" i="14"/>
  <c r="J108" i="14" s="1" a="1"/>
  <c r="J108" i="14" s="1"/>
  <c r="D109" i="14"/>
  <c r="J109" i="14" s="1" a="1"/>
  <c r="J109" i="14" s="1"/>
  <c r="D110" i="14"/>
  <c r="J110" i="14" s="1" a="1"/>
  <c r="J110" i="14" s="1"/>
  <c r="D111" i="14"/>
  <c r="J111" i="14" s="1" a="1"/>
  <c r="J111" i="14" s="1"/>
  <c r="D112" i="14"/>
  <c r="J112" i="14" s="1" a="1"/>
  <c r="J112" i="14" s="1"/>
  <c r="D113" i="14"/>
  <c r="J113" i="14" s="1" a="1"/>
  <c r="J113" i="14" s="1"/>
  <c r="D114" i="14"/>
  <c r="J114" i="14" s="1" a="1"/>
  <c r="J114" i="14" s="1"/>
  <c r="D115" i="14"/>
  <c r="J115" i="14" s="1" a="1"/>
  <c r="J115" i="14" s="1"/>
  <c r="D116" i="14"/>
  <c r="J116" i="14" s="1" a="1"/>
  <c r="J116" i="14" s="1"/>
  <c r="D117" i="14"/>
  <c r="J117" i="14" s="1" a="1"/>
  <c r="J117" i="14" s="1"/>
  <c r="D118" i="14"/>
  <c r="J118" i="14" s="1" a="1"/>
  <c r="J118" i="14" s="1"/>
  <c r="D119" i="14"/>
  <c r="J119" i="14" s="1" a="1"/>
  <c r="J119" i="14" s="1"/>
  <c r="D120" i="14"/>
  <c r="J120" i="14" s="1" a="1"/>
  <c r="J120" i="14" s="1"/>
  <c r="D121" i="14"/>
  <c r="J121" i="14" s="1" a="1"/>
  <c r="J121" i="14" s="1"/>
  <c r="D122" i="14"/>
  <c r="J122" i="14" s="1" a="1"/>
  <c r="J122" i="14" s="1"/>
  <c r="D123" i="14"/>
  <c r="J123" i="14" s="1" a="1"/>
  <c r="J123" i="14" s="1"/>
  <c r="D124" i="14"/>
  <c r="J124" i="14" s="1" a="1"/>
  <c r="J124" i="14" s="1"/>
  <c r="D125" i="14"/>
  <c r="J125" i="14" s="1" a="1"/>
  <c r="J125" i="14" s="1"/>
  <c r="D126" i="14"/>
  <c r="J126" i="14" s="1" a="1"/>
  <c r="J126" i="14" s="1"/>
  <c r="D127" i="14"/>
  <c r="J127" i="14" s="1" a="1"/>
  <c r="J127" i="14" s="1"/>
  <c r="D128" i="14"/>
  <c r="J128" i="14" s="1" a="1"/>
  <c r="J128" i="14" s="1"/>
  <c r="D129" i="14"/>
  <c r="J129" i="14" s="1" a="1"/>
  <c r="J129" i="14" s="1"/>
  <c r="D130" i="14"/>
  <c r="J130" i="14" s="1" a="1"/>
  <c r="J130" i="14" s="1"/>
  <c r="D131" i="14"/>
  <c r="J131" i="14" s="1" a="1"/>
  <c r="J131" i="14" s="1"/>
  <c r="D132" i="14"/>
  <c r="J132" i="14" s="1" a="1"/>
  <c r="J132" i="14" s="1"/>
  <c r="D133" i="14"/>
  <c r="J133" i="14" s="1" a="1"/>
  <c r="J133" i="14" s="1"/>
  <c r="D134" i="14"/>
  <c r="J134" i="14" s="1" a="1"/>
  <c r="J134" i="14" s="1"/>
  <c r="D135" i="14"/>
  <c r="J135" i="14" s="1" a="1"/>
  <c r="J135" i="14" s="1"/>
  <c r="D136" i="14"/>
  <c r="J136" i="14" s="1" a="1"/>
  <c r="J136" i="14" s="1"/>
  <c r="D137" i="14"/>
  <c r="J137" i="14" s="1" a="1"/>
  <c r="J137" i="14" s="1"/>
  <c r="D138" i="14"/>
  <c r="J138" i="14" s="1" a="1"/>
  <c r="J138" i="14" s="1"/>
  <c r="D139" i="14"/>
  <c r="J139" i="14" s="1" a="1"/>
  <c r="J139" i="14" s="1"/>
  <c r="D140" i="14"/>
  <c r="J140" i="14" s="1" a="1"/>
  <c r="J140" i="14" s="1"/>
  <c r="D141" i="14"/>
  <c r="J141" i="14" s="1" a="1"/>
  <c r="J141" i="14" s="1"/>
  <c r="D142" i="14"/>
  <c r="J142" i="14" s="1" a="1"/>
  <c r="J142" i="14" s="1"/>
  <c r="D143" i="14"/>
  <c r="J143" i="14" s="1" a="1"/>
  <c r="J143" i="14" s="1"/>
  <c r="D144" i="14"/>
  <c r="J144" i="14" s="1" a="1"/>
  <c r="J144" i="14" s="1"/>
  <c r="D145" i="14"/>
  <c r="J145" i="14" s="1" a="1"/>
  <c r="J145" i="14" s="1"/>
  <c r="D146" i="14"/>
  <c r="J146" i="14" s="1" a="1"/>
  <c r="J146" i="14" s="1"/>
  <c r="D147" i="14"/>
  <c r="J147" i="14" s="1" a="1"/>
  <c r="J147" i="14" s="1"/>
  <c r="D148" i="14"/>
  <c r="J148" i="14" s="1" a="1"/>
  <c r="J148" i="14" s="1"/>
  <c r="D149" i="14"/>
  <c r="J149" i="14" s="1" a="1"/>
  <c r="J149" i="14" s="1"/>
  <c r="D150" i="14"/>
  <c r="J150" i="14" s="1" a="1"/>
  <c r="J150" i="14" s="1"/>
  <c r="D151" i="14"/>
  <c r="J151" i="14" s="1" a="1"/>
  <c r="J151" i="14" s="1"/>
  <c r="D152" i="14"/>
  <c r="J152" i="14" s="1" a="1"/>
  <c r="J152" i="14" s="1"/>
  <c r="D153" i="14"/>
  <c r="J153" i="14" s="1" a="1"/>
  <c r="J153" i="14" s="1"/>
  <c r="D154" i="14"/>
  <c r="J154" i="14" s="1" a="1"/>
  <c r="J154" i="14" s="1"/>
  <c r="D155" i="14"/>
  <c r="J155" i="14" s="1" a="1"/>
  <c r="J155" i="14" s="1"/>
  <c r="D156" i="14"/>
  <c r="J156" i="14" s="1" a="1"/>
  <c r="J156" i="14" s="1"/>
  <c r="D157" i="14"/>
  <c r="J157" i="14" s="1" a="1"/>
  <c r="J157" i="14" s="1"/>
  <c r="D158" i="14"/>
  <c r="J158" i="14" s="1" a="1"/>
  <c r="J158" i="14" s="1"/>
  <c r="D159" i="14"/>
  <c r="J159" i="14" s="1" a="1"/>
  <c r="J159" i="14" s="1"/>
  <c r="D160" i="14"/>
  <c r="J160" i="14" s="1" a="1"/>
  <c r="J160" i="14" s="1"/>
  <c r="D161" i="14"/>
  <c r="J161" i="14" s="1" a="1"/>
  <c r="J161" i="14" s="1"/>
  <c r="D162" i="14"/>
  <c r="J162" i="14" s="1" a="1"/>
  <c r="J162" i="14" s="1"/>
  <c r="D163" i="14"/>
  <c r="J163" i="14" s="1" a="1"/>
  <c r="J163" i="14" s="1"/>
  <c r="D164" i="14"/>
  <c r="J164" i="14" s="1" a="1"/>
  <c r="J164" i="14" s="1"/>
  <c r="D165" i="14"/>
  <c r="J165" i="14" s="1" a="1"/>
  <c r="J165" i="14" s="1"/>
  <c r="D166" i="14"/>
  <c r="J166" i="14" s="1" a="1"/>
  <c r="J166" i="14" s="1"/>
  <c r="D167" i="14"/>
  <c r="J167" i="14" s="1" a="1"/>
  <c r="J167" i="14" s="1"/>
  <c r="D168" i="14"/>
  <c r="J168" i="14" s="1" a="1"/>
  <c r="J168" i="14" s="1"/>
  <c r="D169" i="14"/>
  <c r="J169" i="14" s="1" a="1"/>
  <c r="J169" i="14" s="1"/>
  <c r="D170" i="14"/>
  <c r="J170" i="14" s="1" a="1"/>
  <c r="J170" i="14" s="1"/>
  <c r="D171" i="14"/>
  <c r="J171" i="14" s="1" a="1"/>
  <c r="J171" i="14" s="1"/>
  <c r="D172" i="14"/>
  <c r="J172" i="14" s="1" a="1"/>
  <c r="J172" i="14" s="1"/>
  <c r="D173" i="14"/>
  <c r="J173" i="14" s="1" a="1"/>
  <c r="J173" i="14" s="1"/>
  <c r="D174" i="14"/>
  <c r="J174" i="14" s="1" a="1"/>
  <c r="J174" i="14" s="1"/>
  <c r="D175" i="14"/>
  <c r="J175" i="14" s="1" a="1"/>
  <c r="J175" i="14" s="1"/>
  <c r="D176" i="14"/>
  <c r="J176" i="14" s="1" a="1"/>
  <c r="J176" i="14" s="1"/>
  <c r="D177" i="14"/>
  <c r="J177" i="14" s="1" a="1"/>
  <c r="J177" i="14" s="1"/>
  <c r="D178" i="14"/>
  <c r="J178" i="14" s="1" a="1"/>
  <c r="J178" i="14" s="1"/>
  <c r="D179" i="14"/>
  <c r="J179" i="14" s="1" a="1"/>
  <c r="J179" i="14" s="1"/>
  <c r="D180" i="14"/>
  <c r="J180" i="14" s="1" a="1"/>
  <c r="J180" i="14" s="1"/>
  <c r="D181" i="14"/>
  <c r="J181" i="14" s="1" a="1"/>
  <c r="J181" i="14" s="1"/>
  <c r="D182" i="14"/>
  <c r="J182" i="14" s="1" a="1"/>
  <c r="J182" i="14" s="1"/>
  <c r="D183" i="14"/>
  <c r="J183" i="14" s="1" a="1"/>
  <c r="J183" i="14" s="1"/>
  <c r="D184" i="14"/>
  <c r="J184" i="14" s="1" a="1"/>
  <c r="J184" i="14" s="1"/>
  <c r="D185" i="14"/>
  <c r="J185" i="14" s="1" a="1"/>
  <c r="J185" i="14" s="1"/>
  <c r="D186" i="14"/>
  <c r="J186" i="14" s="1" a="1"/>
  <c r="J186" i="14" s="1"/>
  <c r="D187" i="14"/>
  <c r="J187" i="14" s="1" a="1"/>
  <c r="J187" i="14" s="1"/>
  <c r="D188" i="14"/>
  <c r="J188" i="14" s="1" a="1"/>
  <c r="J188" i="14" s="1"/>
  <c r="D189" i="14"/>
  <c r="J189" i="14" s="1" a="1"/>
  <c r="J189" i="14" s="1"/>
  <c r="D190" i="14"/>
  <c r="J190" i="14" s="1" a="1"/>
  <c r="J190" i="14" s="1"/>
  <c r="D191" i="14"/>
  <c r="J191" i="14" s="1" a="1"/>
  <c r="J191" i="14" s="1"/>
  <c r="D192" i="14"/>
  <c r="J192" i="14" s="1" a="1"/>
  <c r="J192" i="14" s="1"/>
  <c r="D193" i="14"/>
  <c r="J193" i="14" s="1" a="1"/>
  <c r="J193" i="14" s="1"/>
  <c r="D194" i="14"/>
  <c r="J194" i="14" s="1" a="1"/>
  <c r="J194" i="14" s="1"/>
  <c r="D195" i="14"/>
  <c r="J195" i="14" s="1" a="1"/>
  <c r="J195" i="14" s="1"/>
  <c r="D196" i="14"/>
  <c r="J196" i="14" s="1" a="1"/>
  <c r="J196" i="14" s="1"/>
  <c r="D197" i="14"/>
  <c r="J197" i="14" s="1" a="1"/>
  <c r="J197" i="14" s="1"/>
  <c r="D198" i="14"/>
  <c r="J198" i="14" s="1" a="1"/>
  <c r="J198" i="14" s="1"/>
  <c r="D199" i="14"/>
  <c r="J199" i="14" s="1" a="1"/>
  <c r="J199" i="14" s="1"/>
  <c r="D200" i="14"/>
  <c r="J200" i="14" s="1" a="1"/>
  <c r="J200" i="14" s="1"/>
  <c r="D201" i="14"/>
  <c r="J201" i="14" s="1" a="1"/>
  <c r="J201" i="14" s="1"/>
  <c r="D202" i="14"/>
  <c r="J202" i="14" s="1" a="1"/>
  <c r="J202" i="14" s="1"/>
  <c r="D203" i="14"/>
  <c r="J203" i="14" s="1" a="1"/>
  <c r="J203" i="14" s="1"/>
  <c r="D204" i="14"/>
  <c r="J204" i="14" s="1" a="1"/>
  <c r="J204" i="14" s="1"/>
  <c r="D205" i="14"/>
  <c r="J205" i="14" s="1" a="1"/>
  <c r="J205" i="14" s="1"/>
  <c r="D206" i="14"/>
  <c r="J206" i="14" s="1" a="1"/>
  <c r="J206" i="14" s="1"/>
  <c r="D207" i="14"/>
  <c r="J207" i="14" s="1" a="1"/>
  <c r="J207" i="14" s="1"/>
  <c r="D208" i="14"/>
  <c r="J208" i="14" s="1" a="1"/>
  <c r="J208" i="14" s="1"/>
  <c r="D209" i="14"/>
  <c r="J209" i="14" s="1" a="1"/>
  <c r="J209" i="14" s="1"/>
  <c r="D210" i="14"/>
  <c r="J210" i="14" s="1" a="1"/>
  <c r="J210" i="14" s="1"/>
  <c r="D211" i="14"/>
  <c r="J211" i="14" s="1" a="1"/>
  <c r="J211" i="14" s="1"/>
  <c r="D212" i="14"/>
  <c r="J212" i="14" s="1" a="1"/>
  <c r="J212" i="14" s="1"/>
  <c r="D213" i="14"/>
  <c r="J213" i="14" s="1" a="1"/>
  <c r="J213" i="14" s="1"/>
  <c r="D214" i="14"/>
  <c r="J214" i="14" s="1" a="1"/>
  <c r="J214" i="14" s="1"/>
  <c r="D215" i="14"/>
  <c r="J215" i="14" s="1" a="1"/>
  <c r="J215" i="14" s="1"/>
  <c r="D216" i="14"/>
  <c r="J216" i="14" s="1" a="1"/>
  <c r="J216" i="14" s="1"/>
  <c r="D217" i="14"/>
  <c r="J217" i="14" s="1" a="1"/>
  <c r="J217" i="14" s="1"/>
  <c r="D218" i="14"/>
  <c r="J218" i="14" s="1" a="1"/>
  <c r="J218" i="14" s="1"/>
  <c r="D219" i="14"/>
  <c r="J219" i="14" s="1" a="1"/>
  <c r="J219" i="14" s="1"/>
  <c r="D220" i="14"/>
  <c r="J220" i="14" s="1" a="1"/>
  <c r="J220" i="14" s="1"/>
  <c r="D221" i="14"/>
  <c r="J221" i="14" s="1" a="1"/>
  <c r="J221" i="14" s="1"/>
  <c r="D222" i="14"/>
  <c r="J222" i="14" s="1" a="1"/>
  <c r="J222" i="14" s="1"/>
  <c r="D223" i="14"/>
  <c r="J223" i="14" s="1" a="1"/>
  <c r="J223" i="14" s="1"/>
  <c r="D224" i="14"/>
  <c r="J224" i="14" s="1" a="1"/>
  <c r="J224" i="14" s="1"/>
  <c r="D225" i="14"/>
  <c r="J225" i="14" s="1" a="1"/>
  <c r="J225" i="14" s="1"/>
  <c r="D226" i="14"/>
  <c r="J226" i="14" s="1" a="1"/>
  <c r="J226" i="14" s="1"/>
  <c r="D227" i="14"/>
  <c r="J227" i="14" s="1" a="1"/>
  <c r="J227" i="14" s="1"/>
  <c r="D228" i="14"/>
  <c r="J228" i="14" s="1" a="1"/>
  <c r="J228" i="14" s="1"/>
  <c r="D229" i="14"/>
  <c r="J229" i="14" s="1" a="1"/>
  <c r="J229" i="14" s="1"/>
  <c r="D230" i="14"/>
  <c r="J230" i="14" s="1" a="1"/>
  <c r="J230" i="14" s="1"/>
  <c r="D231" i="14"/>
  <c r="J231" i="14" s="1" a="1"/>
  <c r="J231" i="14" s="1"/>
  <c r="D232" i="14"/>
  <c r="J232" i="14" s="1" a="1"/>
  <c r="J232" i="14" s="1"/>
  <c r="D233" i="14"/>
  <c r="J233" i="14" s="1" a="1"/>
  <c r="J233" i="14" s="1"/>
  <c r="D234" i="14"/>
  <c r="J234" i="14" s="1" a="1"/>
  <c r="J234" i="14" s="1"/>
  <c r="D235" i="14"/>
  <c r="J235" i="14" s="1" a="1"/>
  <c r="J235" i="14" s="1"/>
  <c r="D236" i="14"/>
  <c r="J236" i="14" s="1" a="1"/>
  <c r="J236" i="14" s="1"/>
  <c r="D237" i="14"/>
  <c r="J237" i="14" s="1" a="1"/>
  <c r="J237" i="14" s="1"/>
  <c r="D238" i="14"/>
  <c r="J238" i="14" s="1" a="1"/>
  <c r="J238" i="14" s="1"/>
  <c r="D239" i="14"/>
  <c r="J239" i="14" s="1" a="1"/>
  <c r="J239" i="14" s="1"/>
  <c r="D240" i="14"/>
  <c r="J240" i="14" s="1" a="1"/>
  <c r="J240" i="14" s="1"/>
  <c r="D241" i="14"/>
  <c r="J241" i="14" s="1" a="1"/>
  <c r="J241" i="14" s="1"/>
  <c r="D242" i="14"/>
  <c r="J242" i="14" s="1" a="1"/>
  <c r="J242" i="14" s="1"/>
  <c r="D243" i="14"/>
  <c r="J243" i="14" s="1" a="1"/>
  <c r="J243" i="14" s="1"/>
  <c r="D244" i="14"/>
  <c r="J244" i="14" s="1" a="1"/>
  <c r="J244" i="14" s="1"/>
  <c r="D245" i="14"/>
  <c r="J245" i="14" s="1" a="1"/>
  <c r="J245" i="14" s="1"/>
  <c r="D246" i="14"/>
  <c r="J246" i="14" s="1" a="1"/>
  <c r="J246" i="14" s="1"/>
  <c r="D247" i="14"/>
  <c r="J247" i="14" s="1" a="1"/>
  <c r="J247" i="14" s="1"/>
  <c r="D248" i="14"/>
  <c r="J248" i="14" s="1" a="1"/>
  <c r="J248" i="14" s="1"/>
  <c r="D249" i="14"/>
  <c r="J249" i="14" s="1" a="1"/>
  <c r="J249" i="14" s="1"/>
  <c r="D250" i="14"/>
  <c r="J250" i="14" s="1" a="1"/>
  <c r="J250" i="14" s="1"/>
  <c r="D251" i="14"/>
  <c r="J251" i="14" s="1" a="1"/>
  <c r="J251" i="14" s="1"/>
  <c r="D252" i="14"/>
  <c r="J252" i="14" s="1" a="1"/>
  <c r="J252" i="14" s="1"/>
  <c r="D253" i="14"/>
  <c r="J253" i="14" s="1" a="1"/>
  <c r="J253" i="14" s="1"/>
  <c r="D254" i="14"/>
  <c r="J254" i="14" s="1" a="1"/>
  <c r="J254" i="14" s="1"/>
  <c r="D255" i="14"/>
  <c r="J255" i="14" s="1" a="1"/>
  <c r="J255" i="14" s="1"/>
  <c r="D256" i="14"/>
  <c r="J256" i="14" s="1" a="1"/>
  <c r="J256" i="14" s="1"/>
  <c r="D257" i="14"/>
  <c r="J257" i="14" s="1" a="1"/>
  <c r="J257" i="14" s="1"/>
  <c r="D258" i="14"/>
  <c r="J258" i="14" s="1" a="1"/>
  <c r="J258" i="14" s="1"/>
  <c r="D259" i="14"/>
  <c r="J259" i="14" s="1" a="1"/>
  <c r="J259" i="14" s="1"/>
  <c r="D260" i="14"/>
  <c r="J260" i="14" s="1" a="1"/>
  <c r="J260" i="14" s="1"/>
  <c r="D261" i="14"/>
  <c r="J261" i="14" s="1" a="1"/>
  <c r="J261" i="14" s="1"/>
  <c r="D262" i="14"/>
  <c r="J262" i="14" s="1" a="1"/>
  <c r="J262" i="14" s="1"/>
  <c r="D263" i="14"/>
  <c r="J263" i="14" s="1" a="1"/>
  <c r="J263" i="14" s="1"/>
  <c r="D264" i="14"/>
  <c r="J264" i="14" s="1" a="1"/>
  <c r="J264" i="14" s="1"/>
  <c r="D265" i="14"/>
  <c r="J265" i="14" s="1" a="1"/>
  <c r="J265" i="14" s="1"/>
  <c r="D266" i="14"/>
  <c r="J266" i="14" s="1" a="1"/>
  <c r="J266" i="14" s="1"/>
  <c r="D267" i="14"/>
  <c r="J267" i="14" s="1" a="1"/>
  <c r="J267" i="14" s="1"/>
  <c r="D268" i="14"/>
  <c r="J268" i="14" s="1" a="1"/>
  <c r="J268" i="14" s="1"/>
  <c r="D269" i="14"/>
  <c r="J269" i="14" s="1" a="1"/>
  <c r="J269" i="14" s="1"/>
  <c r="D270" i="14"/>
  <c r="J270" i="14" s="1" a="1"/>
  <c r="J270" i="14" s="1"/>
  <c r="D271" i="14"/>
  <c r="J271" i="14" s="1" a="1"/>
  <c r="J271" i="14" s="1"/>
  <c r="D272" i="14"/>
  <c r="J272" i="14" s="1" a="1"/>
  <c r="J272" i="14" s="1"/>
  <c r="D273" i="14"/>
  <c r="J273" i="14" s="1" a="1"/>
  <c r="J273" i="14" s="1"/>
  <c r="D274" i="14"/>
  <c r="J274" i="14" s="1" a="1"/>
  <c r="J274" i="14" s="1"/>
  <c r="D275" i="14"/>
  <c r="J275" i="14" s="1" a="1"/>
  <c r="J275" i="14" s="1"/>
  <c r="D276" i="14"/>
  <c r="J276" i="14" s="1" a="1"/>
  <c r="J276" i="14" s="1"/>
  <c r="D277" i="14"/>
  <c r="J277" i="14" s="1" a="1"/>
  <c r="J277" i="14" s="1"/>
  <c r="D278" i="14"/>
  <c r="J278" i="14" s="1" a="1"/>
  <c r="J278" i="14" s="1"/>
  <c r="D279" i="14"/>
  <c r="J279" i="14" s="1" a="1"/>
  <c r="J279" i="14" s="1"/>
  <c r="D280" i="14"/>
  <c r="J280" i="14" s="1" a="1"/>
  <c r="J280" i="14" s="1"/>
  <c r="D281" i="14"/>
  <c r="J281" i="14" s="1" a="1"/>
  <c r="J281" i="14" s="1"/>
  <c r="D282" i="14"/>
  <c r="J282" i="14" s="1" a="1"/>
  <c r="J282" i="14" s="1"/>
  <c r="D283" i="14"/>
  <c r="J283" i="14" s="1" a="1"/>
  <c r="J283" i="14" s="1"/>
  <c r="D284" i="14"/>
  <c r="J284" i="14" s="1" a="1"/>
  <c r="J284" i="14" s="1"/>
  <c r="D285" i="14"/>
  <c r="J285" i="14" s="1" a="1"/>
  <c r="J285" i="14" s="1"/>
  <c r="D286" i="14"/>
  <c r="J286" i="14" s="1" a="1"/>
  <c r="J286" i="14" s="1"/>
  <c r="D287" i="14"/>
  <c r="J287" i="14" s="1" a="1"/>
  <c r="J287" i="14" s="1"/>
  <c r="D288" i="14"/>
  <c r="J288" i="14" s="1" a="1"/>
  <c r="J288" i="14" s="1"/>
  <c r="D289" i="14"/>
  <c r="J289" i="14" s="1" a="1"/>
  <c r="J289" i="14" s="1"/>
  <c r="D290" i="14"/>
  <c r="J290" i="14" s="1" a="1"/>
  <c r="J290" i="14" s="1"/>
  <c r="D291" i="14"/>
  <c r="J291" i="14" s="1" a="1"/>
  <c r="J291" i="14" s="1"/>
  <c r="D292" i="14"/>
  <c r="J292" i="14" s="1" a="1"/>
  <c r="J292" i="14" s="1"/>
  <c r="D293" i="14"/>
  <c r="J293" i="14" s="1" a="1"/>
  <c r="J293" i="14" s="1"/>
  <c r="D294" i="14"/>
  <c r="J294" i="14" s="1" a="1"/>
  <c r="J294" i="14" s="1"/>
  <c r="D295" i="14"/>
  <c r="J295" i="14" s="1" a="1"/>
  <c r="J295" i="14" s="1"/>
  <c r="D296" i="14"/>
  <c r="J296" i="14" s="1" a="1"/>
  <c r="J296" i="14" s="1"/>
  <c r="D297" i="14"/>
  <c r="J297" i="14" s="1" a="1"/>
  <c r="J297" i="14" s="1"/>
  <c r="D298" i="14"/>
  <c r="J298" i="14" s="1" a="1"/>
  <c r="J298" i="14" s="1"/>
  <c r="D299" i="14"/>
  <c r="J299" i="14" s="1" a="1"/>
  <c r="J299" i="14" s="1"/>
  <c r="D300" i="14"/>
  <c r="J300" i="14" s="1" a="1"/>
  <c r="J300" i="14" s="1"/>
  <c r="D301" i="14"/>
  <c r="J301" i="14" s="1" a="1"/>
  <c r="J301" i="14" s="1"/>
  <c r="D302" i="14"/>
  <c r="J302" i="14" s="1" a="1"/>
  <c r="J302" i="14" s="1"/>
  <c r="D303" i="14"/>
  <c r="J303" i="14" s="1" a="1"/>
  <c r="J303" i="14" s="1"/>
  <c r="D304" i="14"/>
  <c r="J304" i="14" s="1" a="1"/>
  <c r="J304" i="14" s="1"/>
  <c r="D305" i="14"/>
  <c r="J305" i="14" s="1" a="1"/>
  <c r="J305" i="14" s="1"/>
  <c r="D306" i="14"/>
  <c r="J306" i="14" s="1" a="1"/>
  <c r="J306" i="14" s="1"/>
  <c r="D307" i="14"/>
  <c r="J307" i="14" s="1" a="1"/>
  <c r="J307" i="14" s="1"/>
  <c r="D308" i="14"/>
  <c r="J308" i="14" s="1" a="1"/>
  <c r="J308" i="14" s="1"/>
  <c r="D309" i="14"/>
  <c r="J309" i="14" s="1" a="1"/>
  <c r="J309" i="14" s="1"/>
  <c r="D310" i="14"/>
  <c r="J310" i="14" s="1" a="1"/>
  <c r="J310" i="14" s="1"/>
  <c r="D311" i="14"/>
  <c r="J311" i="14" s="1" a="1"/>
  <c r="J311" i="14" s="1"/>
  <c r="D312" i="14"/>
  <c r="J312" i="14" s="1" a="1"/>
  <c r="J312" i="14" s="1"/>
  <c r="D313" i="14"/>
  <c r="J313" i="14" s="1" a="1"/>
  <c r="J313" i="14" s="1"/>
  <c r="D314" i="14"/>
  <c r="J314" i="14" s="1" a="1"/>
  <c r="J314" i="14" s="1"/>
  <c r="D315" i="14"/>
  <c r="J315" i="14" s="1" a="1"/>
  <c r="J315" i="14" s="1"/>
  <c r="D316" i="14"/>
  <c r="J316" i="14" s="1" a="1"/>
  <c r="J316" i="14" s="1"/>
  <c r="D317" i="14"/>
  <c r="J317" i="14" s="1" a="1"/>
  <c r="J317" i="14" s="1"/>
  <c r="D318" i="14"/>
  <c r="J318" i="14" s="1" a="1"/>
  <c r="J318" i="14" s="1"/>
  <c r="D319" i="14"/>
  <c r="J319" i="14" s="1" a="1"/>
  <c r="J319" i="14" s="1"/>
  <c r="D320" i="14"/>
  <c r="J320" i="14" s="1" a="1"/>
  <c r="J320" i="14" s="1"/>
  <c r="D321" i="14"/>
  <c r="J321" i="14" s="1" a="1"/>
  <c r="J321" i="14" s="1"/>
  <c r="D322" i="14"/>
  <c r="J322" i="14" s="1" a="1"/>
  <c r="J322" i="14" s="1"/>
  <c r="D323" i="14"/>
  <c r="J323" i="14" s="1" a="1"/>
  <c r="J323" i="14" s="1"/>
  <c r="D324" i="14"/>
  <c r="J324" i="14" s="1" a="1"/>
  <c r="J324" i="14" s="1"/>
  <c r="D325" i="14"/>
  <c r="J325" i="14" s="1" a="1"/>
  <c r="J325" i="14" s="1"/>
  <c r="D326" i="14"/>
  <c r="J326" i="14" s="1" a="1"/>
  <c r="J326" i="14" s="1"/>
  <c r="D327" i="14"/>
  <c r="J327" i="14" s="1" a="1"/>
  <c r="J327" i="14" s="1"/>
  <c r="D328" i="14"/>
  <c r="J328" i="14" s="1" a="1"/>
  <c r="J328" i="14" s="1"/>
  <c r="D329" i="14"/>
  <c r="J329" i="14" s="1" a="1"/>
  <c r="J329" i="14" s="1"/>
  <c r="D330" i="14"/>
  <c r="J330" i="14" s="1" a="1"/>
  <c r="J330" i="14" s="1"/>
  <c r="D331" i="14"/>
  <c r="J331" i="14" s="1" a="1"/>
  <c r="J331" i="14" s="1"/>
  <c r="D332" i="14"/>
  <c r="J332" i="14" s="1" a="1"/>
  <c r="J332" i="14" s="1"/>
  <c r="D333" i="14"/>
  <c r="J333" i="14" s="1" a="1"/>
  <c r="J333" i="14" s="1"/>
  <c r="D334" i="14"/>
  <c r="J334" i="14" s="1" a="1"/>
  <c r="J334" i="14" s="1"/>
  <c r="D335" i="14"/>
  <c r="J335" i="14" s="1" a="1"/>
  <c r="J335" i="14" s="1"/>
  <c r="D336" i="14"/>
  <c r="J336" i="14" s="1" a="1"/>
  <c r="J336" i="14" s="1"/>
  <c r="D337" i="14"/>
  <c r="J337" i="14" s="1" a="1"/>
  <c r="J337" i="14" s="1"/>
  <c r="D338" i="14"/>
  <c r="J338" i="14" s="1" a="1"/>
  <c r="J338" i="14" s="1"/>
  <c r="D339" i="14"/>
  <c r="J339" i="14" s="1" a="1"/>
  <c r="J339" i="14" s="1"/>
  <c r="D340" i="14"/>
  <c r="J340" i="14" s="1" a="1"/>
  <c r="J340" i="14" s="1"/>
  <c r="D341" i="14"/>
  <c r="J341" i="14" s="1" a="1"/>
  <c r="J341" i="14" s="1"/>
  <c r="D342" i="14"/>
  <c r="J342" i="14" s="1" a="1"/>
  <c r="J342" i="14" s="1"/>
  <c r="D343" i="14"/>
  <c r="J343" i="14" s="1" a="1"/>
  <c r="J343" i="14" s="1"/>
  <c r="D344" i="14"/>
  <c r="J344" i="14" s="1" a="1"/>
  <c r="J344" i="14" s="1"/>
  <c r="D345" i="14"/>
  <c r="J345" i="14" s="1" a="1"/>
  <c r="J345" i="14" s="1"/>
  <c r="D346" i="14"/>
  <c r="J346" i="14" s="1" a="1"/>
  <c r="J346" i="14" s="1"/>
  <c r="D347" i="14"/>
  <c r="J347" i="14" s="1" a="1"/>
  <c r="J347" i="14" s="1"/>
  <c r="D348" i="14"/>
  <c r="J348" i="14" s="1" a="1"/>
  <c r="J348" i="14" s="1"/>
  <c r="D349" i="14"/>
  <c r="J349" i="14" s="1" a="1"/>
  <c r="J349" i="14" s="1"/>
  <c r="D350" i="14"/>
  <c r="J350" i="14" s="1" a="1"/>
  <c r="J350" i="14" s="1"/>
  <c r="D351" i="14"/>
  <c r="J351" i="14" s="1" a="1"/>
  <c r="J351" i="14" s="1"/>
  <c r="D352" i="14"/>
  <c r="J352" i="14" s="1" a="1"/>
  <c r="J352" i="14" s="1"/>
  <c r="D353" i="14"/>
  <c r="J353" i="14" s="1" a="1"/>
  <c r="J353" i="14" s="1"/>
  <c r="D354" i="14"/>
  <c r="J354" i="14" s="1" a="1"/>
  <c r="J354" i="14" s="1"/>
  <c r="D355" i="14"/>
  <c r="J355" i="14" s="1" a="1"/>
  <c r="J355" i="14" s="1"/>
  <c r="D356" i="14"/>
  <c r="J356" i="14" s="1" a="1"/>
  <c r="J356" i="14" s="1"/>
  <c r="D357" i="14"/>
  <c r="J357" i="14" s="1" a="1"/>
  <c r="J357" i="14" s="1"/>
  <c r="D358" i="14"/>
  <c r="J358" i="14" s="1" a="1"/>
  <c r="J358" i="14" s="1"/>
  <c r="D359" i="14"/>
  <c r="J359" i="14" s="1" a="1"/>
  <c r="J359" i="14" s="1"/>
  <c r="D360" i="14"/>
  <c r="J360" i="14" s="1" a="1"/>
  <c r="J360" i="14" s="1"/>
  <c r="D361" i="14"/>
  <c r="J361" i="14" s="1" a="1"/>
  <c r="J361" i="14" s="1"/>
  <c r="D362" i="14"/>
  <c r="J362" i="14" s="1" a="1"/>
  <c r="J362" i="14" s="1"/>
  <c r="D363" i="14"/>
  <c r="J363" i="14" s="1" a="1"/>
  <c r="J363" i="14" s="1"/>
  <c r="D364" i="14"/>
  <c r="J364" i="14" s="1" a="1"/>
  <c r="J364" i="14" s="1"/>
  <c r="D365" i="14"/>
  <c r="J365" i="14" s="1" a="1"/>
  <c r="J365" i="14" s="1"/>
  <c r="D366" i="14"/>
  <c r="J366" i="14" s="1" a="1"/>
  <c r="J366" i="14" s="1"/>
  <c r="D2" i="14"/>
  <c r="J2" i="14" s="1" a="1"/>
  <c r="J2" i="14" s="1"/>
  <c r="H3" i="14"/>
  <c r="N3" i="14" s="1" a="1"/>
  <c r="N3" i="14" s="1"/>
  <c r="H4" i="14"/>
  <c r="N4" i="14" s="1" a="1"/>
  <c r="N4" i="14" s="1"/>
  <c r="H5" i="14"/>
  <c r="N5" i="14" s="1" a="1"/>
  <c r="N5" i="14" s="1"/>
  <c r="H6" i="14"/>
  <c r="N6" i="14" s="1" a="1"/>
  <c r="N6" i="14" s="1"/>
  <c r="H7" i="14"/>
  <c r="N7" i="14" s="1" a="1"/>
  <c r="N7" i="14" s="1"/>
  <c r="H8" i="14"/>
  <c r="N8" i="14" s="1" a="1"/>
  <c r="N8" i="14" s="1"/>
  <c r="H9" i="14"/>
  <c r="N9" i="14" s="1" a="1"/>
  <c r="N9" i="14" s="1"/>
  <c r="H10" i="14"/>
  <c r="N10" i="14" s="1" a="1"/>
  <c r="N10" i="14" s="1"/>
  <c r="H11" i="14"/>
  <c r="N11" i="14" s="1" a="1"/>
  <c r="N11" i="14" s="1"/>
  <c r="H12" i="14"/>
  <c r="N12" i="14" s="1" a="1"/>
  <c r="N12" i="14" s="1"/>
  <c r="H13" i="14"/>
  <c r="N13" i="14" s="1" a="1"/>
  <c r="N13" i="14" s="1"/>
  <c r="H14" i="14"/>
  <c r="N14" i="14" s="1" a="1"/>
  <c r="N14" i="14" s="1"/>
  <c r="H15" i="14"/>
  <c r="N15" i="14" s="1" a="1"/>
  <c r="N15" i="14" s="1"/>
  <c r="H16" i="14"/>
  <c r="N16" i="14" s="1" a="1"/>
  <c r="N16" i="14" s="1"/>
  <c r="H17" i="14"/>
  <c r="N17" i="14" s="1" a="1"/>
  <c r="N17" i="14" s="1"/>
  <c r="H18" i="14"/>
  <c r="N18" i="14" s="1" a="1"/>
  <c r="N18" i="14" s="1"/>
  <c r="H19" i="14"/>
  <c r="N19" i="14" s="1" a="1"/>
  <c r="N19" i="14" s="1"/>
  <c r="H20" i="14"/>
  <c r="N20" i="14" s="1" a="1"/>
  <c r="N20" i="14" s="1"/>
  <c r="H21" i="14"/>
  <c r="N21" i="14" s="1" a="1"/>
  <c r="N21" i="14" s="1"/>
  <c r="H22" i="14"/>
  <c r="N22" i="14" s="1" a="1"/>
  <c r="N22" i="14" s="1"/>
  <c r="H23" i="14"/>
  <c r="N23" i="14" s="1" a="1"/>
  <c r="N23" i="14" s="1"/>
  <c r="H24" i="14"/>
  <c r="N24" i="14" s="1" a="1"/>
  <c r="N24" i="14" s="1"/>
  <c r="H25" i="14"/>
  <c r="N25" i="14" s="1" a="1"/>
  <c r="N25" i="14" s="1"/>
  <c r="H26" i="14"/>
  <c r="N26" i="14" s="1" a="1"/>
  <c r="N26" i="14" s="1"/>
  <c r="H27" i="14"/>
  <c r="N27" i="14" s="1" a="1"/>
  <c r="N27" i="14" s="1"/>
  <c r="H28" i="14"/>
  <c r="N28" i="14" s="1" a="1"/>
  <c r="N28" i="14" s="1"/>
  <c r="H29" i="14"/>
  <c r="N29" i="14" s="1" a="1"/>
  <c r="N29" i="14" s="1"/>
  <c r="H30" i="14"/>
  <c r="N30" i="14" s="1" a="1"/>
  <c r="N30" i="14" s="1"/>
  <c r="H31" i="14"/>
  <c r="N31" i="14" s="1" a="1"/>
  <c r="N31" i="14" s="1"/>
  <c r="H32" i="14"/>
  <c r="N32" i="14" s="1" a="1"/>
  <c r="N32" i="14" s="1"/>
  <c r="H33" i="14"/>
  <c r="N33" i="14" s="1" a="1"/>
  <c r="N33" i="14" s="1"/>
  <c r="H34" i="14"/>
  <c r="N34" i="14" s="1" a="1"/>
  <c r="N34" i="14" s="1"/>
  <c r="H35" i="14"/>
  <c r="N35" i="14" s="1" a="1"/>
  <c r="N35" i="14" s="1"/>
  <c r="H36" i="14"/>
  <c r="N36" i="14" s="1" a="1"/>
  <c r="N36" i="14" s="1"/>
  <c r="H37" i="14"/>
  <c r="N37" i="14" s="1" a="1"/>
  <c r="N37" i="14" s="1"/>
  <c r="H38" i="14"/>
  <c r="N38" i="14" s="1" a="1"/>
  <c r="N38" i="14" s="1"/>
  <c r="H39" i="14"/>
  <c r="N39" i="14" s="1" a="1"/>
  <c r="N39" i="14" s="1"/>
  <c r="H40" i="14"/>
  <c r="N40" i="14" s="1" a="1"/>
  <c r="N40" i="14" s="1"/>
  <c r="H41" i="14"/>
  <c r="N41" i="14" s="1" a="1"/>
  <c r="N41" i="14" s="1"/>
  <c r="H42" i="14"/>
  <c r="N42" i="14" s="1" a="1"/>
  <c r="N42" i="14" s="1"/>
  <c r="H43" i="14"/>
  <c r="N43" i="14" s="1" a="1"/>
  <c r="N43" i="14" s="1"/>
  <c r="H44" i="14"/>
  <c r="N44" i="14" s="1" a="1"/>
  <c r="N44" i="14" s="1"/>
  <c r="H45" i="14"/>
  <c r="N45" i="14" s="1" a="1"/>
  <c r="N45" i="14" s="1"/>
  <c r="H46" i="14"/>
  <c r="N46" i="14" s="1" a="1"/>
  <c r="N46" i="14" s="1"/>
  <c r="H47" i="14"/>
  <c r="N47" i="14" s="1" a="1"/>
  <c r="N47" i="14" s="1"/>
  <c r="H48" i="14"/>
  <c r="N48" i="14" s="1" a="1"/>
  <c r="N48" i="14" s="1"/>
  <c r="H49" i="14"/>
  <c r="N49" i="14" s="1" a="1"/>
  <c r="N49" i="14" s="1"/>
  <c r="H50" i="14"/>
  <c r="N50" i="14" s="1" a="1"/>
  <c r="N50" i="14" s="1"/>
  <c r="H51" i="14"/>
  <c r="N51" i="14" s="1" a="1"/>
  <c r="N51" i="14" s="1"/>
  <c r="H52" i="14"/>
  <c r="N52" i="14" s="1" a="1"/>
  <c r="N52" i="14" s="1"/>
  <c r="H53" i="14"/>
  <c r="N53" i="14" s="1" a="1"/>
  <c r="N53" i="14" s="1"/>
  <c r="H54" i="14"/>
  <c r="N54" i="14" s="1" a="1"/>
  <c r="N54" i="14" s="1"/>
  <c r="H55" i="14"/>
  <c r="N55" i="14" s="1" a="1"/>
  <c r="N55" i="14" s="1"/>
  <c r="H56" i="14"/>
  <c r="N56" i="14" s="1" a="1"/>
  <c r="N56" i="14" s="1"/>
  <c r="H57" i="14"/>
  <c r="N57" i="14" s="1" a="1"/>
  <c r="N57" i="14" s="1"/>
  <c r="H58" i="14"/>
  <c r="N58" i="14" s="1" a="1"/>
  <c r="N58" i="14" s="1"/>
  <c r="H59" i="14"/>
  <c r="N59" i="14" s="1" a="1"/>
  <c r="N59" i="14" s="1"/>
  <c r="H60" i="14"/>
  <c r="N60" i="14" s="1" a="1"/>
  <c r="N60" i="14" s="1"/>
  <c r="H61" i="14"/>
  <c r="N61" i="14" s="1" a="1"/>
  <c r="N61" i="14" s="1"/>
  <c r="H62" i="14"/>
  <c r="N62" i="14" s="1" a="1"/>
  <c r="N62" i="14" s="1"/>
  <c r="H63" i="14"/>
  <c r="N63" i="14" s="1" a="1"/>
  <c r="N63" i="14" s="1"/>
  <c r="H64" i="14"/>
  <c r="N64" i="14" s="1" a="1"/>
  <c r="N64" i="14" s="1"/>
  <c r="H65" i="14"/>
  <c r="N65" i="14" s="1" a="1"/>
  <c r="N65" i="14" s="1"/>
  <c r="H66" i="14"/>
  <c r="N66" i="14" s="1" a="1"/>
  <c r="N66" i="14" s="1"/>
  <c r="H67" i="14"/>
  <c r="N67" i="14" s="1" a="1"/>
  <c r="N67" i="14" s="1"/>
  <c r="H68" i="14"/>
  <c r="N68" i="14" s="1" a="1"/>
  <c r="N68" i="14" s="1"/>
  <c r="H69" i="14"/>
  <c r="N69" i="14" s="1" a="1"/>
  <c r="N69" i="14" s="1"/>
  <c r="H70" i="14"/>
  <c r="N70" i="14" s="1" a="1"/>
  <c r="N70" i="14" s="1"/>
  <c r="H71" i="14"/>
  <c r="N71" i="14" s="1" a="1"/>
  <c r="N71" i="14" s="1"/>
  <c r="H72" i="14"/>
  <c r="N72" i="14" s="1" a="1"/>
  <c r="N72" i="14" s="1"/>
  <c r="H73" i="14"/>
  <c r="N73" i="14" s="1" a="1"/>
  <c r="N73" i="14" s="1"/>
  <c r="H74" i="14"/>
  <c r="N74" i="14" s="1" a="1"/>
  <c r="N74" i="14" s="1"/>
  <c r="H75" i="14"/>
  <c r="N75" i="14" s="1" a="1"/>
  <c r="N75" i="14" s="1"/>
  <c r="H76" i="14"/>
  <c r="N76" i="14" s="1" a="1"/>
  <c r="N76" i="14" s="1"/>
  <c r="H77" i="14"/>
  <c r="N77" i="14" s="1" a="1"/>
  <c r="N77" i="14" s="1"/>
  <c r="H78" i="14"/>
  <c r="N78" i="14" s="1" a="1"/>
  <c r="N78" i="14" s="1"/>
  <c r="H79" i="14"/>
  <c r="N79" i="14" s="1" a="1"/>
  <c r="N79" i="14" s="1"/>
  <c r="H80" i="14"/>
  <c r="N80" i="14" s="1" a="1"/>
  <c r="N80" i="14" s="1"/>
  <c r="H81" i="14"/>
  <c r="N81" i="14" s="1" a="1"/>
  <c r="N81" i="14" s="1"/>
  <c r="H82" i="14"/>
  <c r="N82" i="14" s="1" a="1"/>
  <c r="N82" i="14" s="1"/>
  <c r="H83" i="14"/>
  <c r="N83" i="14" s="1" a="1"/>
  <c r="N83" i="14" s="1"/>
  <c r="H84" i="14"/>
  <c r="N84" i="14" s="1" a="1"/>
  <c r="N84" i="14" s="1"/>
  <c r="H85" i="14"/>
  <c r="N85" i="14" s="1" a="1"/>
  <c r="N85" i="14" s="1"/>
  <c r="H86" i="14"/>
  <c r="N86" i="14" s="1" a="1"/>
  <c r="N86" i="14" s="1"/>
  <c r="H87" i="14"/>
  <c r="N87" i="14" s="1" a="1"/>
  <c r="N87" i="14" s="1"/>
  <c r="H88" i="14"/>
  <c r="N88" i="14" s="1" a="1"/>
  <c r="N88" i="14" s="1"/>
  <c r="H89" i="14"/>
  <c r="N89" i="14" s="1" a="1"/>
  <c r="N89" i="14" s="1"/>
  <c r="H90" i="14"/>
  <c r="N90" i="14" s="1" a="1"/>
  <c r="N90" i="14" s="1"/>
  <c r="H91" i="14"/>
  <c r="N91" i="14" s="1" a="1"/>
  <c r="N91" i="14" s="1"/>
  <c r="H92" i="14"/>
  <c r="N92" i="14" s="1" a="1"/>
  <c r="N92" i="14" s="1"/>
  <c r="H93" i="14"/>
  <c r="N93" i="14" s="1" a="1"/>
  <c r="N93" i="14" s="1"/>
  <c r="H94" i="14"/>
  <c r="N94" i="14" s="1" a="1"/>
  <c r="N94" i="14" s="1"/>
  <c r="H95" i="14"/>
  <c r="N95" i="14" s="1" a="1"/>
  <c r="N95" i="14" s="1"/>
  <c r="H96" i="14"/>
  <c r="N96" i="14" s="1" a="1"/>
  <c r="N96" i="14" s="1"/>
  <c r="H97" i="14"/>
  <c r="N97" i="14" s="1" a="1"/>
  <c r="N97" i="14" s="1"/>
  <c r="H98" i="14"/>
  <c r="N98" i="14" s="1" a="1"/>
  <c r="N98" i="14" s="1"/>
  <c r="H99" i="14"/>
  <c r="N99" i="14" s="1" a="1"/>
  <c r="N99" i="14" s="1"/>
  <c r="H100" i="14"/>
  <c r="N100" i="14" s="1" a="1"/>
  <c r="N100" i="14" s="1"/>
  <c r="H101" i="14"/>
  <c r="N101" i="14" s="1" a="1"/>
  <c r="N101" i="14" s="1"/>
  <c r="H102" i="14"/>
  <c r="N102" i="14" s="1" a="1"/>
  <c r="N102" i="14" s="1"/>
  <c r="H103" i="14"/>
  <c r="N103" i="14" s="1" a="1"/>
  <c r="N103" i="14" s="1"/>
  <c r="H104" i="14"/>
  <c r="N104" i="14" s="1" a="1"/>
  <c r="N104" i="14" s="1"/>
  <c r="H105" i="14"/>
  <c r="N105" i="14" s="1" a="1"/>
  <c r="N105" i="14" s="1"/>
  <c r="H106" i="14"/>
  <c r="N106" i="14" s="1" a="1"/>
  <c r="N106" i="14" s="1"/>
  <c r="H107" i="14"/>
  <c r="N107" i="14" s="1" a="1"/>
  <c r="N107" i="14" s="1"/>
  <c r="H108" i="14"/>
  <c r="N108" i="14" s="1" a="1"/>
  <c r="N108" i="14" s="1"/>
  <c r="H109" i="14"/>
  <c r="N109" i="14" s="1" a="1"/>
  <c r="N109" i="14" s="1"/>
  <c r="H110" i="14"/>
  <c r="N110" i="14" s="1" a="1"/>
  <c r="N110" i="14" s="1"/>
  <c r="H111" i="14"/>
  <c r="N111" i="14" s="1" a="1"/>
  <c r="N111" i="14" s="1"/>
  <c r="H112" i="14"/>
  <c r="N112" i="14" s="1" a="1"/>
  <c r="N112" i="14" s="1"/>
  <c r="H113" i="14"/>
  <c r="N113" i="14" s="1" a="1"/>
  <c r="N113" i="14" s="1"/>
  <c r="H114" i="14"/>
  <c r="N114" i="14" s="1" a="1"/>
  <c r="N114" i="14" s="1"/>
  <c r="H115" i="14"/>
  <c r="N115" i="14" s="1" a="1"/>
  <c r="N115" i="14" s="1"/>
  <c r="H116" i="14"/>
  <c r="N116" i="14" s="1" a="1"/>
  <c r="N116" i="14" s="1"/>
  <c r="H117" i="14"/>
  <c r="N117" i="14" s="1" a="1"/>
  <c r="N117" i="14" s="1"/>
  <c r="H118" i="14"/>
  <c r="N118" i="14" s="1" a="1"/>
  <c r="N118" i="14" s="1"/>
  <c r="H119" i="14"/>
  <c r="N119" i="14" s="1" a="1"/>
  <c r="N119" i="14" s="1"/>
  <c r="H120" i="14"/>
  <c r="N120" i="14" s="1" a="1"/>
  <c r="N120" i="14" s="1"/>
  <c r="H121" i="14"/>
  <c r="N121" i="14" s="1" a="1"/>
  <c r="N121" i="14" s="1"/>
  <c r="H122" i="14"/>
  <c r="N122" i="14" s="1" a="1"/>
  <c r="N122" i="14" s="1"/>
  <c r="H123" i="14"/>
  <c r="N123" i="14" s="1" a="1"/>
  <c r="N123" i="14" s="1"/>
  <c r="H124" i="14"/>
  <c r="N124" i="14" s="1" a="1"/>
  <c r="N124" i="14" s="1"/>
  <c r="H125" i="14"/>
  <c r="N125" i="14" s="1" a="1"/>
  <c r="N125" i="14" s="1"/>
  <c r="H126" i="14"/>
  <c r="N126" i="14" s="1" a="1"/>
  <c r="N126" i="14" s="1"/>
  <c r="H127" i="14"/>
  <c r="N127" i="14" s="1" a="1"/>
  <c r="N127" i="14" s="1"/>
  <c r="H128" i="14"/>
  <c r="N128" i="14" s="1" a="1"/>
  <c r="N128" i="14" s="1"/>
  <c r="H129" i="14"/>
  <c r="N129" i="14" s="1" a="1"/>
  <c r="N129" i="14" s="1"/>
  <c r="H130" i="14"/>
  <c r="N130" i="14" s="1" a="1"/>
  <c r="N130" i="14" s="1"/>
  <c r="H131" i="14"/>
  <c r="N131" i="14" s="1" a="1"/>
  <c r="N131" i="14" s="1"/>
  <c r="H132" i="14"/>
  <c r="N132" i="14" s="1" a="1"/>
  <c r="N132" i="14" s="1"/>
  <c r="H133" i="14"/>
  <c r="N133" i="14" s="1" a="1"/>
  <c r="N133" i="14" s="1"/>
  <c r="H134" i="14"/>
  <c r="N134" i="14" s="1" a="1"/>
  <c r="N134" i="14" s="1"/>
  <c r="H135" i="14"/>
  <c r="N135" i="14" s="1" a="1"/>
  <c r="N135" i="14" s="1"/>
  <c r="H136" i="14"/>
  <c r="N136" i="14" s="1" a="1"/>
  <c r="N136" i="14" s="1"/>
  <c r="H137" i="14"/>
  <c r="N137" i="14" s="1" a="1"/>
  <c r="N137" i="14" s="1"/>
  <c r="H138" i="14"/>
  <c r="N138" i="14" s="1" a="1"/>
  <c r="N138" i="14" s="1"/>
  <c r="H139" i="14"/>
  <c r="N139" i="14" s="1" a="1"/>
  <c r="N139" i="14" s="1"/>
  <c r="H140" i="14"/>
  <c r="N140" i="14" s="1" a="1"/>
  <c r="N140" i="14" s="1"/>
  <c r="H141" i="14"/>
  <c r="N141" i="14" s="1" a="1"/>
  <c r="N141" i="14" s="1"/>
  <c r="H142" i="14"/>
  <c r="N142" i="14" s="1" a="1"/>
  <c r="N142" i="14" s="1"/>
  <c r="H143" i="14"/>
  <c r="N143" i="14" s="1" a="1"/>
  <c r="N143" i="14" s="1"/>
  <c r="H144" i="14"/>
  <c r="N144" i="14" s="1" a="1"/>
  <c r="N144" i="14" s="1"/>
  <c r="H145" i="14"/>
  <c r="N145" i="14" s="1" a="1"/>
  <c r="N145" i="14" s="1"/>
  <c r="H146" i="14"/>
  <c r="N146" i="14" s="1" a="1"/>
  <c r="N146" i="14" s="1"/>
  <c r="H147" i="14"/>
  <c r="N147" i="14" s="1" a="1"/>
  <c r="N147" i="14" s="1"/>
  <c r="H148" i="14"/>
  <c r="N148" i="14" s="1" a="1"/>
  <c r="N148" i="14" s="1"/>
  <c r="H149" i="14"/>
  <c r="N149" i="14" s="1" a="1"/>
  <c r="N149" i="14" s="1"/>
  <c r="H150" i="14"/>
  <c r="N150" i="14" s="1" a="1"/>
  <c r="N150" i="14" s="1"/>
  <c r="H151" i="14"/>
  <c r="N151" i="14" s="1" a="1"/>
  <c r="N151" i="14" s="1"/>
  <c r="H152" i="14"/>
  <c r="N152" i="14" s="1" a="1"/>
  <c r="N152" i="14" s="1"/>
  <c r="H153" i="14"/>
  <c r="N153" i="14" s="1" a="1"/>
  <c r="N153" i="14" s="1"/>
  <c r="H154" i="14"/>
  <c r="N154" i="14" s="1" a="1"/>
  <c r="N154" i="14" s="1"/>
  <c r="H155" i="14"/>
  <c r="N155" i="14" s="1" a="1"/>
  <c r="N155" i="14" s="1"/>
  <c r="H156" i="14"/>
  <c r="N156" i="14" s="1" a="1"/>
  <c r="N156" i="14" s="1"/>
  <c r="H157" i="14"/>
  <c r="N157" i="14" s="1" a="1"/>
  <c r="N157" i="14" s="1"/>
  <c r="H158" i="14"/>
  <c r="N158" i="14" s="1" a="1"/>
  <c r="N158" i="14" s="1"/>
  <c r="H159" i="14"/>
  <c r="N159" i="14" s="1" a="1"/>
  <c r="N159" i="14" s="1"/>
  <c r="H160" i="14"/>
  <c r="N160" i="14" s="1" a="1"/>
  <c r="N160" i="14" s="1"/>
  <c r="H161" i="14"/>
  <c r="N161" i="14" s="1" a="1"/>
  <c r="N161" i="14" s="1"/>
  <c r="H162" i="14"/>
  <c r="N162" i="14" s="1" a="1"/>
  <c r="N162" i="14" s="1"/>
  <c r="H163" i="14"/>
  <c r="N163" i="14" s="1" a="1"/>
  <c r="N163" i="14" s="1"/>
  <c r="H164" i="14"/>
  <c r="N164" i="14" s="1" a="1"/>
  <c r="N164" i="14" s="1"/>
  <c r="H165" i="14"/>
  <c r="N165" i="14" s="1" a="1"/>
  <c r="N165" i="14" s="1"/>
  <c r="H166" i="14"/>
  <c r="N166" i="14" s="1" a="1"/>
  <c r="N166" i="14" s="1"/>
  <c r="H167" i="14"/>
  <c r="N167" i="14" s="1" a="1"/>
  <c r="N167" i="14" s="1"/>
  <c r="H168" i="14"/>
  <c r="N168" i="14" s="1" a="1"/>
  <c r="N168" i="14" s="1"/>
  <c r="H169" i="14"/>
  <c r="N169" i="14" s="1" a="1"/>
  <c r="N169" i="14" s="1"/>
  <c r="H170" i="14"/>
  <c r="N170" i="14" s="1" a="1"/>
  <c r="N170" i="14" s="1"/>
  <c r="H171" i="14"/>
  <c r="N171" i="14" s="1" a="1"/>
  <c r="N171" i="14" s="1"/>
  <c r="H172" i="14"/>
  <c r="N172" i="14" s="1" a="1"/>
  <c r="N172" i="14" s="1"/>
  <c r="H173" i="14"/>
  <c r="N173" i="14" s="1" a="1"/>
  <c r="N173" i="14" s="1"/>
  <c r="H174" i="14"/>
  <c r="N174" i="14" s="1" a="1"/>
  <c r="N174" i="14" s="1"/>
  <c r="H175" i="14"/>
  <c r="N175" i="14" s="1" a="1"/>
  <c r="N175" i="14" s="1"/>
  <c r="H176" i="14"/>
  <c r="N176" i="14" s="1" a="1"/>
  <c r="N176" i="14" s="1"/>
  <c r="H177" i="14"/>
  <c r="N177" i="14" s="1" a="1"/>
  <c r="N177" i="14" s="1"/>
  <c r="H178" i="14"/>
  <c r="N178" i="14" s="1" a="1"/>
  <c r="N178" i="14" s="1"/>
  <c r="H179" i="14"/>
  <c r="N179" i="14" s="1" a="1"/>
  <c r="N179" i="14" s="1"/>
  <c r="H180" i="14"/>
  <c r="N180" i="14" s="1" a="1"/>
  <c r="N180" i="14" s="1"/>
  <c r="H181" i="14"/>
  <c r="N181" i="14" s="1" a="1"/>
  <c r="N181" i="14" s="1"/>
  <c r="H182" i="14"/>
  <c r="N182" i="14" s="1" a="1"/>
  <c r="N182" i="14" s="1"/>
  <c r="H183" i="14"/>
  <c r="N183" i="14" s="1" a="1"/>
  <c r="N183" i="14" s="1"/>
  <c r="H184" i="14"/>
  <c r="N184" i="14" s="1" a="1"/>
  <c r="N184" i="14" s="1"/>
  <c r="H185" i="14"/>
  <c r="N185" i="14" s="1" a="1"/>
  <c r="N185" i="14" s="1"/>
  <c r="H186" i="14"/>
  <c r="N186" i="14" s="1" a="1"/>
  <c r="N186" i="14" s="1"/>
  <c r="H187" i="14"/>
  <c r="N187" i="14" s="1" a="1"/>
  <c r="N187" i="14" s="1"/>
  <c r="H188" i="14"/>
  <c r="N188" i="14" s="1" a="1"/>
  <c r="N188" i="14" s="1"/>
  <c r="H189" i="14"/>
  <c r="N189" i="14" s="1" a="1"/>
  <c r="N189" i="14" s="1"/>
  <c r="H190" i="14"/>
  <c r="N190" i="14" s="1" a="1"/>
  <c r="N190" i="14" s="1"/>
  <c r="H191" i="14"/>
  <c r="N191" i="14" s="1" a="1"/>
  <c r="N191" i="14" s="1"/>
  <c r="H192" i="14"/>
  <c r="N192" i="14" s="1" a="1"/>
  <c r="N192" i="14" s="1"/>
  <c r="H193" i="14"/>
  <c r="N193" i="14" s="1" a="1"/>
  <c r="N193" i="14" s="1"/>
  <c r="H194" i="14"/>
  <c r="N194" i="14" s="1" a="1"/>
  <c r="N194" i="14" s="1"/>
  <c r="H195" i="14"/>
  <c r="N195" i="14" s="1" a="1"/>
  <c r="N195" i="14" s="1"/>
  <c r="H196" i="14"/>
  <c r="N196" i="14" s="1" a="1"/>
  <c r="N196" i="14" s="1"/>
  <c r="H197" i="14"/>
  <c r="N197" i="14" s="1" a="1"/>
  <c r="N197" i="14" s="1"/>
  <c r="H198" i="14"/>
  <c r="N198" i="14" s="1" a="1"/>
  <c r="N198" i="14" s="1"/>
  <c r="H199" i="14"/>
  <c r="N199" i="14" s="1" a="1"/>
  <c r="N199" i="14" s="1"/>
  <c r="H200" i="14"/>
  <c r="N200" i="14" s="1" a="1"/>
  <c r="N200" i="14" s="1"/>
  <c r="H201" i="14"/>
  <c r="N201" i="14" s="1" a="1"/>
  <c r="N201" i="14" s="1"/>
  <c r="H202" i="14"/>
  <c r="N202" i="14" s="1" a="1"/>
  <c r="N202" i="14" s="1"/>
  <c r="H203" i="14"/>
  <c r="N203" i="14" s="1" a="1"/>
  <c r="N203" i="14" s="1"/>
  <c r="H204" i="14"/>
  <c r="N204" i="14" s="1" a="1"/>
  <c r="N204" i="14" s="1"/>
  <c r="H205" i="14"/>
  <c r="N205" i="14" s="1" a="1"/>
  <c r="N205" i="14" s="1"/>
  <c r="H206" i="14"/>
  <c r="N206" i="14" s="1" a="1"/>
  <c r="N206" i="14" s="1"/>
  <c r="H207" i="14"/>
  <c r="N207" i="14" s="1" a="1"/>
  <c r="N207" i="14" s="1"/>
  <c r="H208" i="14"/>
  <c r="N208" i="14" s="1" a="1"/>
  <c r="N208" i="14" s="1"/>
  <c r="H209" i="14"/>
  <c r="N209" i="14" s="1" a="1"/>
  <c r="N209" i="14" s="1"/>
  <c r="H210" i="14"/>
  <c r="N210" i="14" s="1" a="1"/>
  <c r="N210" i="14" s="1"/>
  <c r="H211" i="14"/>
  <c r="N211" i="14" s="1" a="1"/>
  <c r="N211" i="14" s="1"/>
  <c r="H212" i="14"/>
  <c r="N212" i="14" s="1" a="1"/>
  <c r="N212" i="14" s="1"/>
  <c r="H213" i="14"/>
  <c r="N213" i="14" s="1" a="1"/>
  <c r="N213" i="14" s="1"/>
  <c r="H214" i="14"/>
  <c r="N214" i="14" s="1" a="1"/>
  <c r="N214" i="14" s="1"/>
  <c r="H215" i="14"/>
  <c r="N215" i="14" s="1" a="1"/>
  <c r="N215" i="14" s="1"/>
  <c r="H216" i="14"/>
  <c r="N216" i="14" s="1" a="1"/>
  <c r="N216" i="14" s="1"/>
  <c r="H217" i="14"/>
  <c r="N217" i="14" s="1" a="1"/>
  <c r="N217" i="14" s="1"/>
  <c r="H218" i="14"/>
  <c r="N218" i="14" s="1" a="1"/>
  <c r="N218" i="14" s="1"/>
  <c r="H219" i="14"/>
  <c r="N219" i="14" s="1" a="1"/>
  <c r="N219" i="14" s="1"/>
  <c r="H220" i="14"/>
  <c r="N220" i="14" s="1" a="1"/>
  <c r="N220" i="14" s="1"/>
  <c r="H221" i="14"/>
  <c r="N221" i="14" s="1" a="1"/>
  <c r="N221" i="14" s="1"/>
  <c r="H222" i="14"/>
  <c r="N222" i="14" s="1" a="1"/>
  <c r="N222" i="14" s="1"/>
  <c r="H223" i="14"/>
  <c r="N223" i="14" s="1" a="1"/>
  <c r="N223" i="14" s="1"/>
  <c r="H224" i="14"/>
  <c r="N224" i="14" s="1" a="1"/>
  <c r="N224" i="14" s="1"/>
  <c r="H225" i="14"/>
  <c r="N225" i="14" s="1" a="1"/>
  <c r="N225" i="14" s="1"/>
  <c r="H226" i="14"/>
  <c r="N226" i="14" s="1" a="1"/>
  <c r="N226" i="14" s="1"/>
  <c r="H227" i="14"/>
  <c r="N227" i="14" s="1" a="1"/>
  <c r="N227" i="14" s="1"/>
  <c r="H228" i="14"/>
  <c r="N228" i="14" s="1" a="1"/>
  <c r="N228" i="14" s="1"/>
  <c r="H229" i="14"/>
  <c r="N229" i="14" s="1" a="1"/>
  <c r="N229" i="14" s="1"/>
  <c r="H230" i="14"/>
  <c r="N230" i="14" s="1" a="1"/>
  <c r="N230" i="14" s="1"/>
  <c r="H231" i="14"/>
  <c r="N231" i="14" s="1" a="1"/>
  <c r="N231" i="14" s="1"/>
  <c r="H232" i="14"/>
  <c r="N232" i="14" s="1" a="1"/>
  <c r="N232" i="14" s="1"/>
  <c r="H233" i="14"/>
  <c r="N233" i="14" s="1" a="1"/>
  <c r="N233" i="14" s="1"/>
  <c r="H234" i="14"/>
  <c r="N234" i="14" s="1" a="1"/>
  <c r="N234" i="14" s="1"/>
  <c r="H235" i="14"/>
  <c r="N235" i="14" s="1" a="1"/>
  <c r="N235" i="14" s="1"/>
  <c r="H236" i="14"/>
  <c r="N236" i="14" s="1" a="1"/>
  <c r="N236" i="14" s="1"/>
  <c r="H237" i="14"/>
  <c r="N237" i="14" s="1" a="1"/>
  <c r="N237" i="14" s="1"/>
  <c r="H238" i="14"/>
  <c r="N238" i="14" s="1" a="1"/>
  <c r="N238" i="14" s="1"/>
  <c r="H239" i="14"/>
  <c r="N239" i="14" s="1" a="1"/>
  <c r="N239" i="14" s="1"/>
  <c r="H240" i="14"/>
  <c r="N240" i="14" s="1" a="1"/>
  <c r="N240" i="14" s="1"/>
  <c r="H241" i="14"/>
  <c r="N241" i="14" s="1" a="1"/>
  <c r="N241" i="14" s="1"/>
  <c r="H242" i="14"/>
  <c r="N242" i="14" s="1" a="1"/>
  <c r="N242" i="14" s="1"/>
  <c r="H243" i="14"/>
  <c r="N243" i="14" s="1" a="1"/>
  <c r="N243" i="14" s="1"/>
  <c r="H244" i="14"/>
  <c r="N244" i="14" s="1" a="1"/>
  <c r="N244" i="14" s="1"/>
  <c r="H245" i="14"/>
  <c r="N245" i="14" s="1" a="1"/>
  <c r="N245" i="14" s="1"/>
  <c r="H246" i="14"/>
  <c r="N246" i="14" s="1" a="1"/>
  <c r="N246" i="14" s="1"/>
  <c r="H247" i="14"/>
  <c r="N247" i="14" s="1" a="1"/>
  <c r="N247" i="14" s="1"/>
  <c r="H248" i="14"/>
  <c r="N248" i="14" s="1" a="1"/>
  <c r="N248" i="14" s="1"/>
  <c r="H249" i="14"/>
  <c r="N249" i="14" s="1" a="1"/>
  <c r="N249" i="14" s="1"/>
  <c r="H250" i="14"/>
  <c r="N250" i="14" s="1" a="1"/>
  <c r="N250" i="14" s="1"/>
  <c r="H251" i="14"/>
  <c r="N251" i="14" s="1" a="1"/>
  <c r="N251" i="14" s="1"/>
  <c r="H252" i="14"/>
  <c r="N252" i="14" s="1" a="1"/>
  <c r="N252" i="14" s="1"/>
  <c r="H253" i="14"/>
  <c r="N253" i="14" s="1" a="1"/>
  <c r="N253" i="14" s="1"/>
  <c r="H254" i="14"/>
  <c r="N254" i="14" s="1" a="1"/>
  <c r="N254" i="14" s="1"/>
  <c r="H255" i="14"/>
  <c r="N255" i="14" s="1" a="1"/>
  <c r="N255" i="14" s="1"/>
  <c r="H256" i="14"/>
  <c r="N256" i="14" s="1" a="1"/>
  <c r="N256" i="14" s="1"/>
  <c r="H257" i="14"/>
  <c r="N257" i="14" s="1" a="1"/>
  <c r="N257" i="14" s="1"/>
  <c r="H258" i="14"/>
  <c r="N258" i="14" s="1" a="1"/>
  <c r="N258" i="14" s="1"/>
  <c r="H259" i="14"/>
  <c r="N259" i="14" s="1" a="1"/>
  <c r="N259" i="14" s="1"/>
  <c r="H260" i="14"/>
  <c r="N260" i="14" s="1" a="1"/>
  <c r="N260" i="14" s="1"/>
  <c r="H261" i="14"/>
  <c r="N261" i="14" s="1" a="1"/>
  <c r="N261" i="14" s="1"/>
  <c r="H262" i="14"/>
  <c r="N262" i="14" s="1" a="1"/>
  <c r="N262" i="14" s="1"/>
  <c r="H263" i="14"/>
  <c r="N263" i="14" s="1" a="1"/>
  <c r="N263" i="14" s="1"/>
  <c r="H264" i="14"/>
  <c r="N264" i="14" s="1" a="1"/>
  <c r="N264" i="14" s="1"/>
  <c r="H265" i="14"/>
  <c r="N265" i="14" s="1" a="1"/>
  <c r="N265" i="14" s="1"/>
  <c r="H266" i="14"/>
  <c r="N266" i="14" s="1" a="1"/>
  <c r="N266" i="14" s="1"/>
  <c r="H267" i="14"/>
  <c r="N267" i="14" s="1" a="1"/>
  <c r="N267" i="14" s="1"/>
  <c r="H268" i="14"/>
  <c r="N268" i="14" s="1" a="1"/>
  <c r="N268" i="14" s="1"/>
  <c r="H269" i="14"/>
  <c r="N269" i="14" s="1" a="1"/>
  <c r="N269" i="14" s="1"/>
  <c r="H270" i="14"/>
  <c r="N270" i="14" s="1" a="1"/>
  <c r="N270" i="14" s="1"/>
  <c r="H271" i="14"/>
  <c r="N271" i="14" s="1" a="1"/>
  <c r="N271" i="14" s="1"/>
  <c r="H272" i="14"/>
  <c r="N272" i="14" s="1" a="1"/>
  <c r="N272" i="14" s="1"/>
  <c r="H273" i="14"/>
  <c r="N273" i="14" s="1" a="1"/>
  <c r="N273" i="14" s="1"/>
  <c r="H274" i="14"/>
  <c r="N274" i="14" s="1" a="1"/>
  <c r="N274" i="14" s="1"/>
  <c r="H275" i="14"/>
  <c r="N275" i="14" s="1" a="1"/>
  <c r="N275" i="14" s="1"/>
  <c r="H276" i="14"/>
  <c r="N276" i="14" s="1" a="1"/>
  <c r="N276" i="14" s="1"/>
  <c r="H277" i="14"/>
  <c r="N277" i="14" s="1" a="1"/>
  <c r="N277" i="14" s="1"/>
  <c r="H278" i="14"/>
  <c r="N278" i="14" s="1" a="1"/>
  <c r="N278" i="14" s="1"/>
  <c r="H279" i="14"/>
  <c r="N279" i="14" s="1" a="1"/>
  <c r="N279" i="14" s="1"/>
  <c r="H280" i="14"/>
  <c r="N280" i="14" s="1" a="1"/>
  <c r="N280" i="14" s="1"/>
  <c r="H281" i="14"/>
  <c r="N281" i="14" s="1" a="1"/>
  <c r="N281" i="14" s="1"/>
  <c r="H282" i="14"/>
  <c r="N282" i="14" s="1" a="1"/>
  <c r="N282" i="14" s="1"/>
  <c r="H283" i="14"/>
  <c r="N283" i="14" s="1" a="1"/>
  <c r="N283" i="14" s="1"/>
  <c r="H284" i="14"/>
  <c r="N284" i="14" s="1" a="1"/>
  <c r="N284" i="14" s="1"/>
  <c r="H285" i="14"/>
  <c r="N285" i="14" s="1" a="1"/>
  <c r="N285" i="14" s="1"/>
  <c r="H286" i="14"/>
  <c r="N286" i="14" s="1" a="1"/>
  <c r="N286" i="14" s="1"/>
  <c r="H287" i="14"/>
  <c r="N287" i="14" s="1" a="1"/>
  <c r="N287" i="14" s="1"/>
  <c r="H288" i="14"/>
  <c r="N288" i="14" s="1" a="1"/>
  <c r="N288" i="14" s="1"/>
  <c r="H289" i="14"/>
  <c r="N289" i="14" s="1" a="1"/>
  <c r="N289" i="14" s="1"/>
  <c r="H290" i="14"/>
  <c r="N290" i="14" s="1" a="1"/>
  <c r="N290" i="14" s="1"/>
  <c r="H291" i="14"/>
  <c r="N291" i="14" s="1" a="1"/>
  <c r="N291" i="14" s="1"/>
  <c r="H292" i="14"/>
  <c r="N292" i="14" s="1" a="1"/>
  <c r="N292" i="14" s="1"/>
  <c r="H293" i="14"/>
  <c r="N293" i="14" s="1" a="1"/>
  <c r="N293" i="14" s="1"/>
  <c r="H294" i="14"/>
  <c r="N294" i="14" s="1" a="1"/>
  <c r="N294" i="14" s="1"/>
  <c r="H295" i="14"/>
  <c r="N295" i="14" s="1" a="1"/>
  <c r="N295" i="14" s="1"/>
  <c r="H296" i="14"/>
  <c r="N296" i="14" s="1" a="1"/>
  <c r="N296" i="14" s="1"/>
  <c r="H297" i="14"/>
  <c r="N297" i="14" s="1" a="1"/>
  <c r="N297" i="14" s="1"/>
  <c r="H298" i="14"/>
  <c r="N298" i="14" s="1" a="1"/>
  <c r="N298" i="14" s="1"/>
  <c r="H299" i="14"/>
  <c r="N299" i="14" s="1" a="1"/>
  <c r="N299" i="14" s="1"/>
  <c r="H300" i="14"/>
  <c r="N300" i="14" s="1" a="1"/>
  <c r="N300" i="14" s="1"/>
  <c r="H301" i="14"/>
  <c r="N301" i="14" s="1" a="1"/>
  <c r="N301" i="14" s="1"/>
  <c r="H302" i="14"/>
  <c r="N302" i="14" s="1" a="1"/>
  <c r="N302" i="14" s="1"/>
  <c r="H303" i="14"/>
  <c r="N303" i="14" s="1" a="1"/>
  <c r="N303" i="14" s="1"/>
  <c r="H304" i="14"/>
  <c r="N304" i="14" s="1" a="1"/>
  <c r="N304" i="14" s="1"/>
  <c r="H305" i="14"/>
  <c r="N305" i="14" s="1" a="1"/>
  <c r="N305" i="14" s="1"/>
  <c r="H306" i="14"/>
  <c r="N306" i="14" s="1" a="1"/>
  <c r="N306" i="14" s="1"/>
  <c r="H307" i="14"/>
  <c r="N307" i="14" s="1" a="1"/>
  <c r="N307" i="14" s="1"/>
  <c r="H308" i="14"/>
  <c r="N308" i="14" s="1" a="1"/>
  <c r="N308" i="14" s="1"/>
  <c r="H309" i="14"/>
  <c r="N309" i="14" s="1" a="1"/>
  <c r="N309" i="14" s="1"/>
  <c r="H310" i="14"/>
  <c r="N310" i="14" s="1" a="1"/>
  <c r="N310" i="14" s="1"/>
  <c r="H311" i="14"/>
  <c r="N311" i="14" s="1" a="1"/>
  <c r="N311" i="14" s="1"/>
  <c r="H312" i="14"/>
  <c r="N312" i="14" s="1" a="1"/>
  <c r="N312" i="14" s="1"/>
  <c r="H313" i="14"/>
  <c r="N313" i="14" s="1" a="1"/>
  <c r="N313" i="14" s="1"/>
  <c r="H314" i="14"/>
  <c r="N314" i="14" s="1" a="1"/>
  <c r="N314" i="14" s="1"/>
  <c r="H315" i="14"/>
  <c r="N315" i="14" s="1" a="1"/>
  <c r="N315" i="14" s="1"/>
  <c r="H316" i="14"/>
  <c r="N316" i="14" s="1" a="1"/>
  <c r="N316" i="14" s="1"/>
  <c r="H317" i="14"/>
  <c r="N317" i="14" s="1" a="1"/>
  <c r="N317" i="14" s="1"/>
  <c r="H318" i="14"/>
  <c r="N318" i="14" s="1" a="1"/>
  <c r="N318" i="14" s="1"/>
  <c r="H319" i="14"/>
  <c r="N319" i="14" s="1" a="1"/>
  <c r="N319" i="14" s="1"/>
  <c r="H320" i="14"/>
  <c r="N320" i="14" s="1" a="1"/>
  <c r="N320" i="14" s="1"/>
  <c r="H321" i="14"/>
  <c r="N321" i="14" s="1" a="1"/>
  <c r="N321" i="14" s="1"/>
  <c r="H322" i="14"/>
  <c r="N322" i="14" s="1" a="1"/>
  <c r="N322" i="14" s="1"/>
  <c r="H323" i="14"/>
  <c r="N323" i="14" s="1" a="1"/>
  <c r="N323" i="14" s="1"/>
  <c r="H324" i="14"/>
  <c r="N324" i="14" s="1" a="1"/>
  <c r="N324" i="14" s="1"/>
  <c r="H325" i="14"/>
  <c r="N325" i="14" s="1" a="1"/>
  <c r="N325" i="14" s="1"/>
  <c r="H326" i="14"/>
  <c r="N326" i="14" s="1" a="1"/>
  <c r="N326" i="14" s="1"/>
  <c r="H327" i="14"/>
  <c r="N327" i="14" s="1" a="1"/>
  <c r="N327" i="14" s="1"/>
  <c r="H328" i="14"/>
  <c r="N328" i="14" s="1" a="1"/>
  <c r="N328" i="14" s="1"/>
  <c r="H329" i="14"/>
  <c r="N329" i="14" s="1" a="1"/>
  <c r="N329" i="14" s="1"/>
  <c r="H330" i="14"/>
  <c r="N330" i="14" s="1" a="1"/>
  <c r="N330" i="14" s="1"/>
  <c r="H331" i="14"/>
  <c r="N331" i="14" s="1" a="1"/>
  <c r="N331" i="14" s="1"/>
  <c r="H332" i="14"/>
  <c r="N332" i="14" s="1" a="1"/>
  <c r="N332" i="14" s="1"/>
  <c r="H333" i="14"/>
  <c r="N333" i="14" s="1" a="1"/>
  <c r="N333" i="14" s="1"/>
  <c r="H334" i="14"/>
  <c r="N334" i="14" s="1" a="1"/>
  <c r="N334" i="14" s="1"/>
  <c r="H335" i="14"/>
  <c r="N335" i="14" s="1" a="1"/>
  <c r="N335" i="14" s="1"/>
  <c r="H336" i="14"/>
  <c r="N336" i="14" s="1" a="1"/>
  <c r="N336" i="14" s="1"/>
  <c r="H337" i="14"/>
  <c r="N337" i="14" s="1" a="1"/>
  <c r="N337" i="14" s="1"/>
  <c r="H338" i="14"/>
  <c r="N338" i="14" s="1" a="1"/>
  <c r="N338" i="14" s="1"/>
  <c r="H339" i="14"/>
  <c r="N339" i="14" s="1" a="1"/>
  <c r="N339" i="14" s="1"/>
  <c r="H340" i="14"/>
  <c r="N340" i="14" s="1" a="1"/>
  <c r="N340" i="14" s="1"/>
  <c r="H341" i="14"/>
  <c r="N341" i="14" s="1" a="1"/>
  <c r="N341" i="14" s="1"/>
  <c r="H342" i="14"/>
  <c r="N342" i="14" s="1" a="1"/>
  <c r="N342" i="14" s="1"/>
  <c r="H343" i="14"/>
  <c r="N343" i="14" s="1" a="1"/>
  <c r="N343" i="14" s="1"/>
  <c r="H344" i="14"/>
  <c r="N344" i="14" s="1" a="1"/>
  <c r="N344" i="14" s="1"/>
  <c r="H345" i="14"/>
  <c r="N345" i="14" s="1" a="1"/>
  <c r="N345" i="14" s="1"/>
  <c r="H346" i="14"/>
  <c r="N346" i="14" s="1" a="1"/>
  <c r="N346" i="14" s="1"/>
  <c r="H347" i="14"/>
  <c r="N347" i="14" s="1" a="1"/>
  <c r="N347" i="14" s="1"/>
  <c r="H348" i="14"/>
  <c r="N348" i="14" s="1" a="1"/>
  <c r="N348" i="14" s="1"/>
  <c r="H349" i="14"/>
  <c r="N349" i="14" s="1" a="1"/>
  <c r="N349" i="14" s="1"/>
  <c r="H350" i="14"/>
  <c r="N350" i="14" s="1" a="1"/>
  <c r="N350" i="14" s="1"/>
  <c r="H351" i="14"/>
  <c r="N351" i="14" s="1" a="1"/>
  <c r="N351" i="14" s="1"/>
  <c r="H352" i="14"/>
  <c r="N352" i="14" s="1" a="1"/>
  <c r="N352" i="14" s="1"/>
  <c r="H353" i="14"/>
  <c r="N353" i="14" s="1" a="1"/>
  <c r="N353" i="14" s="1"/>
  <c r="H354" i="14"/>
  <c r="N354" i="14" s="1" a="1"/>
  <c r="N354" i="14" s="1"/>
  <c r="H355" i="14"/>
  <c r="N355" i="14" s="1" a="1"/>
  <c r="N355" i="14" s="1"/>
  <c r="H356" i="14"/>
  <c r="N356" i="14" s="1" a="1"/>
  <c r="N356" i="14" s="1"/>
  <c r="H357" i="14"/>
  <c r="N357" i="14" s="1" a="1"/>
  <c r="N357" i="14" s="1"/>
  <c r="H358" i="14"/>
  <c r="N358" i="14" s="1" a="1"/>
  <c r="N358" i="14" s="1"/>
  <c r="H359" i="14"/>
  <c r="N359" i="14" s="1" a="1"/>
  <c r="N359" i="14" s="1"/>
  <c r="H360" i="14"/>
  <c r="N360" i="14" s="1" a="1"/>
  <c r="N360" i="14" s="1"/>
  <c r="H361" i="14"/>
  <c r="N361" i="14" s="1" a="1"/>
  <c r="N361" i="14" s="1"/>
  <c r="H362" i="14"/>
  <c r="N362" i="14" s="1" a="1"/>
  <c r="N362" i="14" s="1"/>
  <c r="H363" i="14"/>
  <c r="N363" i="14" s="1" a="1"/>
  <c r="N363" i="14" s="1"/>
  <c r="H364" i="14"/>
  <c r="N364" i="14" s="1" a="1"/>
  <c r="N364" i="14" s="1"/>
  <c r="H365" i="14"/>
  <c r="N365" i="14" s="1" a="1"/>
  <c r="N365" i="14" s="1"/>
  <c r="H366" i="14"/>
  <c r="N366" i="14" s="1" a="1"/>
  <c r="N366" i="14" s="1"/>
  <c r="H2" i="14"/>
  <c r="N2" i="14" s="1" a="1"/>
  <c r="N2" i="14" s="1"/>
  <c r="F3" i="14"/>
  <c r="L3" i="14" s="1" a="1"/>
  <c r="L3" i="14" s="1"/>
  <c r="F4" i="14"/>
  <c r="L4" i="14" s="1" a="1"/>
  <c r="L4" i="14" s="1"/>
  <c r="F5" i="14"/>
  <c r="L5" i="14" s="1" a="1"/>
  <c r="L5" i="14" s="1"/>
  <c r="F6" i="14"/>
  <c r="L6" i="14" s="1" a="1"/>
  <c r="L6" i="14" s="1"/>
  <c r="F7" i="14"/>
  <c r="L7" i="14" s="1" a="1"/>
  <c r="L7" i="14" s="1"/>
  <c r="F8" i="14"/>
  <c r="L8" i="14" s="1" a="1"/>
  <c r="L8" i="14" s="1"/>
  <c r="F9" i="14"/>
  <c r="L9" i="14" s="1" a="1"/>
  <c r="L9" i="14" s="1"/>
  <c r="F10" i="14"/>
  <c r="L10" i="14" s="1" a="1"/>
  <c r="L10" i="14" s="1"/>
  <c r="F11" i="14"/>
  <c r="L11" i="14" s="1" a="1"/>
  <c r="L11" i="14" s="1"/>
  <c r="F12" i="14"/>
  <c r="L12" i="14" s="1" a="1"/>
  <c r="L12" i="14" s="1"/>
  <c r="F13" i="14"/>
  <c r="L13" i="14" s="1" a="1"/>
  <c r="L13" i="14" s="1"/>
  <c r="F14" i="14"/>
  <c r="L14" i="14" s="1" a="1"/>
  <c r="L14" i="14" s="1"/>
  <c r="F15" i="14"/>
  <c r="L15" i="14" s="1" a="1"/>
  <c r="L15" i="14" s="1"/>
  <c r="F16" i="14"/>
  <c r="L16" i="14" s="1" a="1"/>
  <c r="L16" i="14" s="1"/>
  <c r="F17" i="14"/>
  <c r="L17" i="14" s="1" a="1"/>
  <c r="L17" i="14" s="1"/>
  <c r="F18" i="14"/>
  <c r="L18" i="14" s="1" a="1"/>
  <c r="L18" i="14" s="1"/>
  <c r="F19" i="14"/>
  <c r="L19" i="14" s="1" a="1"/>
  <c r="L19" i="14" s="1"/>
  <c r="F20" i="14"/>
  <c r="L20" i="14" s="1" a="1"/>
  <c r="L20" i="14" s="1"/>
  <c r="F21" i="14"/>
  <c r="L21" i="14" s="1" a="1"/>
  <c r="L21" i="14" s="1"/>
  <c r="F22" i="14"/>
  <c r="L22" i="14" s="1" a="1"/>
  <c r="L22" i="14" s="1"/>
  <c r="F23" i="14"/>
  <c r="L23" i="14" s="1" a="1"/>
  <c r="L23" i="14" s="1"/>
  <c r="F24" i="14"/>
  <c r="L24" i="14" s="1" a="1"/>
  <c r="L24" i="14" s="1"/>
  <c r="F25" i="14"/>
  <c r="L25" i="14" s="1" a="1"/>
  <c r="L25" i="14" s="1"/>
  <c r="F26" i="14"/>
  <c r="L26" i="14" s="1" a="1"/>
  <c r="L26" i="14" s="1"/>
  <c r="F27" i="14"/>
  <c r="L27" i="14" s="1" a="1"/>
  <c r="L27" i="14" s="1"/>
  <c r="F28" i="14"/>
  <c r="L28" i="14" s="1" a="1"/>
  <c r="L28" i="14" s="1"/>
  <c r="F29" i="14"/>
  <c r="L29" i="14" s="1" a="1"/>
  <c r="L29" i="14" s="1"/>
  <c r="F30" i="14"/>
  <c r="L30" i="14" s="1" a="1"/>
  <c r="L30" i="14" s="1"/>
  <c r="F31" i="14"/>
  <c r="L31" i="14" s="1" a="1"/>
  <c r="L31" i="14" s="1"/>
  <c r="F32" i="14"/>
  <c r="L32" i="14" s="1" a="1"/>
  <c r="L32" i="14" s="1"/>
  <c r="F33" i="14"/>
  <c r="L33" i="14" s="1" a="1"/>
  <c r="L33" i="14" s="1"/>
  <c r="F34" i="14"/>
  <c r="L34" i="14" s="1" a="1"/>
  <c r="L34" i="14" s="1"/>
  <c r="F35" i="14"/>
  <c r="L35" i="14" s="1" a="1"/>
  <c r="L35" i="14" s="1"/>
  <c r="F36" i="14"/>
  <c r="L36" i="14" s="1" a="1"/>
  <c r="L36" i="14" s="1"/>
  <c r="F37" i="14"/>
  <c r="L37" i="14" s="1" a="1"/>
  <c r="L37" i="14" s="1"/>
  <c r="F38" i="14"/>
  <c r="L38" i="14" s="1" a="1"/>
  <c r="L38" i="14" s="1"/>
  <c r="F39" i="14"/>
  <c r="L39" i="14" s="1" a="1"/>
  <c r="L39" i="14" s="1"/>
  <c r="F40" i="14"/>
  <c r="L40" i="14" s="1" a="1"/>
  <c r="L40" i="14" s="1"/>
  <c r="F41" i="14"/>
  <c r="L41" i="14" s="1" a="1"/>
  <c r="L41" i="14" s="1"/>
  <c r="F42" i="14"/>
  <c r="L42" i="14" s="1" a="1"/>
  <c r="L42" i="14" s="1"/>
  <c r="F43" i="14"/>
  <c r="L43" i="14" s="1" a="1"/>
  <c r="L43" i="14" s="1"/>
  <c r="F44" i="14"/>
  <c r="L44" i="14" s="1" a="1"/>
  <c r="L44" i="14" s="1"/>
  <c r="F45" i="14"/>
  <c r="L45" i="14" s="1" a="1"/>
  <c r="L45" i="14" s="1"/>
  <c r="F46" i="14"/>
  <c r="L46" i="14" s="1" a="1"/>
  <c r="L46" i="14" s="1"/>
  <c r="F47" i="14"/>
  <c r="L47" i="14" s="1" a="1"/>
  <c r="L47" i="14" s="1"/>
  <c r="F48" i="14"/>
  <c r="L48" i="14" s="1" a="1"/>
  <c r="L48" i="14" s="1"/>
  <c r="F49" i="14"/>
  <c r="L49" i="14" s="1" a="1"/>
  <c r="L49" i="14" s="1"/>
  <c r="F50" i="14"/>
  <c r="L50" i="14" s="1" a="1"/>
  <c r="L50" i="14" s="1"/>
  <c r="F51" i="14"/>
  <c r="L51" i="14" s="1" a="1"/>
  <c r="L51" i="14" s="1"/>
  <c r="F52" i="14"/>
  <c r="L52" i="14" s="1" a="1"/>
  <c r="L52" i="14" s="1"/>
  <c r="F53" i="14"/>
  <c r="L53" i="14" s="1" a="1"/>
  <c r="L53" i="14" s="1"/>
  <c r="F54" i="14"/>
  <c r="L54" i="14" s="1" a="1"/>
  <c r="L54" i="14" s="1"/>
  <c r="F55" i="14"/>
  <c r="L55" i="14" s="1" a="1"/>
  <c r="L55" i="14" s="1"/>
  <c r="F56" i="14"/>
  <c r="L56" i="14" s="1" a="1"/>
  <c r="L56" i="14" s="1"/>
  <c r="F57" i="14"/>
  <c r="L57" i="14" s="1" a="1"/>
  <c r="L57" i="14" s="1"/>
  <c r="F58" i="14"/>
  <c r="L58" i="14" s="1" a="1"/>
  <c r="L58" i="14" s="1"/>
  <c r="F59" i="14"/>
  <c r="L59" i="14" s="1" a="1"/>
  <c r="L59" i="14" s="1"/>
  <c r="F60" i="14"/>
  <c r="L60" i="14" s="1" a="1"/>
  <c r="L60" i="14" s="1"/>
  <c r="F61" i="14"/>
  <c r="L61" i="14" s="1" a="1"/>
  <c r="L61" i="14" s="1"/>
  <c r="F62" i="14"/>
  <c r="L62" i="14" s="1" a="1"/>
  <c r="L62" i="14" s="1"/>
  <c r="F63" i="14"/>
  <c r="L63" i="14" s="1" a="1"/>
  <c r="L63" i="14" s="1"/>
  <c r="F64" i="14"/>
  <c r="L64" i="14" s="1" a="1"/>
  <c r="L64" i="14" s="1"/>
  <c r="F65" i="14"/>
  <c r="L65" i="14" s="1" a="1"/>
  <c r="L65" i="14" s="1"/>
  <c r="F66" i="14"/>
  <c r="L66" i="14" s="1" a="1"/>
  <c r="L66" i="14" s="1"/>
  <c r="F67" i="14"/>
  <c r="L67" i="14" s="1" a="1"/>
  <c r="L67" i="14" s="1"/>
  <c r="F68" i="14"/>
  <c r="L68" i="14" s="1" a="1"/>
  <c r="L68" i="14" s="1"/>
  <c r="F69" i="14"/>
  <c r="L69" i="14" s="1" a="1"/>
  <c r="L69" i="14" s="1"/>
  <c r="F70" i="14"/>
  <c r="L70" i="14" s="1" a="1"/>
  <c r="L70" i="14" s="1"/>
  <c r="F71" i="14"/>
  <c r="L71" i="14" s="1" a="1"/>
  <c r="L71" i="14" s="1"/>
  <c r="F72" i="14"/>
  <c r="L72" i="14" s="1" a="1"/>
  <c r="L72" i="14" s="1"/>
  <c r="F73" i="14"/>
  <c r="L73" i="14" s="1" a="1"/>
  <c r="L73" i="14" s="1"/>
  <c r="F74" i="14"/>
  <c r="L74" i="14" s="1" a="1"/>
  <c r="L74" i="14" s="1"/>
  <c r="F75" i="14"/>
  <c r="L75" i="14" s="1" a="1"/>
  <c r="L75" i="14" s="1"/>
  <c r="F76" i="14"/>
  <c r="L76" i="14" s="1" a="1"/>
  <c r="L76" i="14" s="1"/>
  <c r="F77" i="14"/>
  <c r="L77" i="14" s="1" a="1"/>
  <c r="L77" i="14" s="1"/>
  <c r="F78" i="14"/>
  <c r="L78" i="14" s="1" a="1"/>
  <c r="L78" i="14" s="1"/>
  <c r="F79" i="14"/>
  <c r="L79" i="14" s="1" a="1"/>
  <c r="L79" i="14" s="1"/>
  <c r="F80" i="14"/>
  <c r="L80" i="14" s="1" a="1"/>
  <c r="L80" i="14" s="1"/>
  <c r="F81" i="14"/>
  <c r="L81" i="14" s="1" a="1"/>
  <c r="L81" i="14" s="1"/>
  <c r="F82" i="14"/>
  <c r="L82" i="14" s="1" a="1"/>
  <c r="L82" i="14" s="1"/>
  <c r="F83" i="14"/>
  <c r="L83" i="14" s="1" a="1"/>
  <c r="L83" i="14" s="1"/>
  <c r="F84" i="14"/>
  <c r="L84" i="14" s="1" a="1"/>
  <c r="L84" i="14" s="1"/>
  <c r="F85" i="14"/>
  <c r="L85" i="14" s="1" a="1"/>
  <c r="L85" i="14" s="1"/>
  <c r="F86" i="14"/>
  <c r="L86" i="14" s="1" a="1"/>
  <c r="L86" i="14" s="1"/>
  <c r="F87" i="14"/>
  <c r="L87" i="14" s="1" a="1"/>
  <c r="L87" i="14" s="1"/>
  <c r="F88" i="14"/>
  <c r="L88" i="14" s="1" a="1"/>
  <c r="L88" i="14" s="1"/>
  <c r="F89" i="14"/>
  <c r="L89" i="14" s="1" a="1"/>
  <c r="L89" i="14" s="1"/>
  <c r="F90" i="14"/>
  <c r="L90" i="14" s="1" a="1"/>
  <c r="L90" i="14" s="1"/>
  <c r="F91" i="14"/>
  <c r="L91" i="14" s="1" a="1"/>
  <c r="L91" i="14" s="1"/>
  <c r="F92" i="14"/>
  <c r="L92" i="14" s="1" a="1"/>
  <c r="L92" i="14" s="1"/>
  <c r="F93" i="14"/>
  <c r="L93" i="14" s="1" a="1"/>
  <c r="L93" i="14" s="1"/>
  <c r="F94" i="14"/>
  <c r="L94" i="14" s="1" a="1"/>
  <c r="L94" i="14" s="1"/>
  <c r="F95" i="14"/>
  <c r="L95" i="14" s="1" a="1"/>
  <c r="L95" i="14" s="1"/>
  <c r="F96" i="14"/>
  <c r="L96" i="14" s="1" a="1"/>
  <c r="L96" i="14" s="1"/>
  <c r="F97" i="14"/>
  <c r="L97" i="14" s="1" a="1"/>
  <c r="L97" i="14" s="1"/>
  <c r="F98" i="14"/>
  <c r="L98" i="14" s="1" a="1"/>
  <c r="L98" i="14" s="1"/>
  <c r="F99" i="14"/>
  <c r="L99" i="14" s="1" a="1"/>
  <c r="L99" i="14" s="1"/>
  <c r="F100" i="14"/>
  <c r="L100" i="14" s="1" a="1"/>
  <c r="L100" i="14" s="1"/>
  <c r="F101" i="14"/>
  <c r="L101" i="14" s="1" a="1"/>
  <c r="L101" i="14" s="1"/>
  <c r="F102" i="14"/>
  <c r="L102" i="14" s="1" a="1"/>
  <c r="L102" i="14" s="1"/>
  <c r="F103" i="14"/>
  <c r="L103" i="14" s="1" a="1"/>
  <c r="L103" i="14" s="1"/>
  <c r="F104" i="14"/>
  <c r="L104" i="14" s="1" a="1"/>
  <c r="L104" i="14" s="1"/>
  <c r="F105" i="14"/>
  <c r="L105" i="14" s="1" a="1"/>
  <c r="L105" i="14" s="1"/>
  <c r="F106" i="14"/>
  <c r="L106" i="14" s="1" a="1"/>
  <c r="L106" i="14" s="1"/>
  <c r="F107" i="14"/>
  <c r="L107" i="14" s="1" a="1"/>
  <c r="L107" i="14" s="1"/>
  <c r="F108" i="14"/>
  <c r="L108" i="14" s="1" a="1"/>
  <c r="L108" i="14" s="1"/>
  <c r="F109" i="14"/>
  <c r="L109" i="14" s="1" a="1"/>
  <c r="L109" i="14" s="1"/>
  <c r="F110" i="14"/>
  <c r="L110" i="14" s="1" a="1"/>
  <c r="L110" i="14" s="1"/>
  <c r="F111" i="14"/>
  <c r="L111" i="14" s="1" a="1"/>
  <c r="L111" i="14" s="1"/>
  <c r="F112" i="14"/>
  <c r="L112" i="14" s="1" a="1"/>
  <c r="L112" i="14" s="1"/>
  <c r="F113" i="14"/>
  <c r="L113" i="14" s="1" a="1"/>
  <c r="L113" i="14" s="1"/>
  <c r="F114" i="14"/>
  <c r="L114" i="14" s="1" a="1"/>
  <c r="L114" i="14" s="1"/>
  <c r="F115" i="14"/>
  <c r="L115" i="14" s="1" a="1"/>
  <c r="L115" i="14" s="1"/>
  <c r="F116" i="14"/>
  <c r="L116" i="14" s="1" a="1"/>
  <c r="L116" i="14" s="1"/>
  <c r="F117" i="14"/>
  <c r="L117" i="14" s="1" a="1"/>
  <c r="L117" i="14" s="1"/>
  <c r="F118" i="14"/>
  <c r="L118" i="14" s="1" a="1"/>
  <c r="L118" i="14" s="1"/>
  <c r="F119" i="14"/>
  <c r="L119" i="14" s="1" a="1"/>
  <c r="L119" i="14" s="1"/>
  <c r="F120" i="14"/>
  <c r="L120" i="14" s="1" a="1"/>
  <c r="L120" i="14" s="1"/>
  <c r="F121" i="14"/>
  <c r="L121" i="14" s="1" a="1"/>
  <c r="L121" i="14" s="1"/>
  <c r="F122" i="14"/>
  <c r="L122" i="14" s="1" a="1"/>
  <c r="L122" i="14" s="1"/>
  <c r="F123" i="14"/>
  <c r="L123" i="14" s="1" a="1"/>
  <c r="L123" i="14" s="1"/>
  <c r="F124" i="14"/>
  <c r="L124" i="14" s="1" a="1"/>
  <c r="L124" i="14" s="1"/>
  <c r="F125" i="14"/>
  <c r="L125" i="14" s="1" a="1"/>
  <c r="L125" i="14" s="1"/>
  <c r="F126" i="14"/>
  <c r="L126" i="14" s="1" a="1"/>
  <c r="L126" i="14" s="1"/>
  <c r="F127" i="14"/>
  <c r="L127" i="14" s="1" a="1"/>
  <c r="L127" i="14" s="1"/>
  <c r="F128" i="14"/>
  <c r="L128" i="14" s="1" a="1"/>
  <c r="L128" i="14" s="1"/>
  <c r="F129" i="14"/>
  <c r="L129" i="14" s="1" a="1"/>
  <c r="L129" i="14" s="1"/>
  <c r="F130" i="14"/>
  <c r="L130" i="14" s="1" a="1"/>
  <c r="L130" i="14" s="1"/>
  <c r="F131" i="14"/>
  <c r="L131" i="14" s="1" a="1"/>
  <c r="L131" i="14" s="1"/>
  <c r="F132" i="14"/>
  <c r="L132" i="14" s="1" a="1"/>
  <c r="L132" i="14" s="1"/>
  <c r="F133" i="14"/>
  <c r="L133" i="14" s="1" a="1"/>
  <c r="L133" i="14" s="1"/>
  <c r="F134" i="14"/>
  <c r="L134" i="14" s="1" a="1"/>
  <c r="L134" i="14" s="1"/>
  <c r="F135" i="14"/>
  <c r="L135" i="14" s="1" a="1"/>
  <c r="L135" i="14" s="1"/>
  <c r="F136" i="14"/>
  <c r="L136" i="14" s="1" a="1"/>
  <c r="L136" i="14" s="1"/>
  <c r="F137" i="14"/>
  <c r="L137" i="14" s="1" a="1"/>
  <c r="L137" i="14" s="1"/>
  <c r="F138" i="14"/>
  <c r="L138" i="14" s="1" a="1"/>
  <c r="L138" i="14" s="1"/>
  <c r="F139" i="14"/>
  <c r="L139" i="14" s="1" a="1"/>
  <c r="L139" i="14" s="1"/>
  <c r="F140" i="14"/>
  <c r="L140" i="14" s="1" a="1"/>
  <c r="L140" i="14" s="1"/>
  <c r="F141" i="14"/>
  <c r="L141" i="14" s="1" a="1"/>
  <c r="L141" i="14" s="1"/>
  <c r="F142" i="14"/>
  <c r="L142" i="14" s="1" a="1"/>
  <c r="L142" i="14" s="1"/>
  <c r="F143" i="14"/>
  <c r="L143" i="14" s="1" a="1"/>
  <c r="L143" i="14" s="1"/>
  <c r="F144" i="14"/>
  <c r="L144" i="14" s="1" a="1"/>
  <c r="L144" i="14" s="1"/>
  <c r="F145" i="14"/>
  <c r="L145" i="14" s="1" a="1"/>
  <c r="L145" i="14" s="1"/>
  <c r="F146" i="14"/>
  <c r="L146" i="14" s="1" a="1"/>
  <c r="L146" i="14" s="1"/>
  <c r="F147" i="14"/>
  <c r="L147" i="14" s="1" a="1"/>
  <c r="L147" i="14" s="1"/>
  <c r="F148" i="14"/>
  <c r="L148" i="14" s="1" a="1"/>
  <c r="L148" i="14" s="1"/>
  <c r="F149" i="14"/>
  <c r="L149" i="14" s="1" a="1"/>
  <c r="L149" i="14" s="1"/>
  <c r="F150" i="14"/>
  <c r="L150" i="14" s="1" a="1"/>
  <c r="L150" i="14" s="1"/>
  <c r="F151" i="14"/>
  <c r="L151" i="14" s="1" a="1"/>
  <c r="L151" i="14" s="1"/>
  <c r="F152" i="14"/>
  <c r="L152" i="14" s="1" a="1"/>
  <c r="L152" i="14" s="1"/>
  <c r="F153" i="14"/>
  <c r="L153" i="14" s="1" a="1"/>
  <c r="L153" i="14" s="1"/>
  <c r="F154" i="14"/>
  <c r="L154" i="14" s="1" a="1"/>
  <c r="L154" i="14" s="1"/>
  <c r="F155" i="14"/>
  <c r="L155" i="14" s="1" a="1"/>
  <c r="L155" i="14" s="1"/>
  <c r="F156" i="14"/>
  <c r="L156" i="14" s="1" a="1"/>
  <c r="L156" i="14" s="1"/>
  <c r="F157" i="14"/>
  <c r="L157" i="14" s="1" a="1"/>
  <c r="L157" i="14" s="1"/>
  <c r="F158" i="14"/>
  <c r="L158" i="14" s="1" a="1"/>
  <c r="L158" i="14" s="1"/>
  <c r="F159" i="14"/>
  <c r="L159" i="14" s="1" a="1"/>
  <c r="L159" i="14" s="1"/>
  <c r="F160" i="14"/>
  <c r="L160" i="14" s="1" a="1"/>
  <c r="L160" i="14" s="1"/>
  <c r="F161" i="14"/>
  <c r="L161" i="14" s="1" a="1"/>
  <c r="L161" i="14" s="1"/>
  <c r="F162" i="14"/>
  <c r="L162" i="14" s="1" a="1"/>
  <c r="L162" i="14" s="1"/>
  <c r="F163" i="14"/>
  <c r="L163" i="14" s="1" a="1"/>
  <c r="L163" i="14" s="1"/>
  <c r="F164" i="14"/>
  <c r="L164" i="14" s="1" a="1"/>
  <c r="L164" i="14" s="1"/>
  <c r="F165" i="14"/>
  <c r="L165" i="14" s="1" a="1"/>
  <c r="L165" i="14" s="1"/>
  <c r="F166" i="14"/>
  <c r="L166" i="14" s="1" a="1"/>
  <c r="L166" i="14" s="1"/>
  <c r="F167" i="14"/>
  <c r="L167" i="14" s="1" a="1"/>
  <c r="L167" i="14" s="1"/>
  <c r="F168" i="14"/>
  <c r="L168" i="14" s="1" a="1"/>
  <c r="L168" i="14" s="1"/>
  <c r="F169" i="14"/>
  <c r="L169" i="14" s="1" a="1"/>
  <c r="L169" i="14" s="1"/>
  <c r="F170" i="14"/>
  <c r="L170" i="14" s="1" a="1"/>
  <c r="L170" i="14" s="1"/>
  <c r="F171" i="14"/>
  <c r="L171" i="14" s="1" a="1"/>
  <c r="L171" i="14" s="1"/>
  <c r="F172" i="14"/>
  <c r="L172" i="14" s="1" a="1"/>
  <c r="L172" i="14" s="1"/>
  <c r="F173" i="14"/>
  <c r="L173" i="14" s="1" a="1"/>
  <c r="L173" i="14" s="1"/>
  <c r="F174" i="14"/>
  <c r="L174" i="14" s="1" a="1"/>
  <c r="L174" i="14" s="1"/>
  <c r="F175" i="14"/>
  <c r="L175" i="14" s="1" a="1"/>
  <c r="L175" i="14" s="1"/>
  <c r="F176" i="14"/>
  <c r="L176" i="14" s="1" a="1"/>
  <c r="L176" i="14" s="1"/>
  <c r="F177" i="14"/>
  <c r="L177" i="14" s="1" a="1"/>
  <c r="L177" i="14" s="1"/>
  <c r="F178" i="14"/>
  <c r="L178" i="14" s="1" a="1"/>
  <c r="L178" i="14" s="1"/>
  <c r="F179" i="14"/>
  <c r="L179" i="14" s="1" a="1"/>
  <c r="L179" i="14" s="1"/>
  <c r="F180" i="14"/>
  <c r="L180" i="14" s="1" a="1"/>
  <c r="L180" i="14" s="1"/>
  <c r="F181" i="14"/>
  <c r="L181" i="14" s="1" a="1"/>
  <c r="L181" i="14" s="1"/>
  <c r="F182" i="14"/>
  <c r="L182" i="14" s="1" a="1"/>
  <c r="L182" i="14" s="1"/>
  <c r="F183" i="14"/>
  <c r="L183" i="14" s="1" a="1"/>
  <c r="L183" i="14" s="1"/>
  <c r="F184" i="14"/>
  <c r="L184" i="14" s="1" a="1"/>
  <c r="L184" i="14" s="1"/>
  <c r="F185" i="14"/>
  <c r="L185" i="14" s="1" a="1"/>
  <c r="L185" i="14" s="1"/>
  <c r="F186" i="14"/>
  <c r="L186" i="14" s="1" a="1"/>
  <c r="L186" i="14" s="1"/>
  <c r="F187" i="14"/>
  <c r="L187" i="14" s="1" a="1"/>
  <c r="L187" i="14" s="1"/>
  <c r="F188" i="14"/>
  <c r="L188" i="14" s="1" a="1"/>
  <c r="L188" i="14" s="1"/>
  <c r="F189" i="14"/>
  <c r="L189" i="14" s="1" a="1"/>
  <c r="L189" i="14" s="1"/>
  <c r="F190" i="14"/>
  <c r="L190" i="14" s="1" a="1"/>
  <c r="L190" i="14" s="1"/>
  <c r="F191" i="14"/>
  <c r="L191" i="14" s="1" a="1"/>
  <c r="L191" i="14" s="1"/>
  <c r="F192" i="14"/>
  <c r="L192" i="14" s="1" a="1"/>
  <c r="L192" i="14" s="1"/>
  <c r="F193" i="14"/>
  <c r="L193" i="14" s="1" a="1"/>
  <c r="L193" i="14" s="1"/>
  <c r="F194" i="14"/>
  <c r="L194" i="14" s="1" a="1"/>
  <c r="L194" i="14" s="1"/>
  <c r="F195" i="14"/>
  <c r="L195" i="14" s="1" a="1"/>
  <c r="L195" i="14" s="1"/>
  <c r="F196" i="14"/>
  <c r="L196" i="14" s="1" a="1"/>
  <c r="L196" i="14" s="1"/>
  <c r="F197" i="14"/>
  <c r="L197" i="14" s="1" a="1"/>
  <c r="L197" i="14" s="1"/>
  <c r="F198" i="14"/>
  <c r="L198" i="14" s="1" a="1"/>
  <c r="L198" i="14" s="1"/>
  <c r="F199" i="14"/>
  <c r="L199" i="14" s="1" a="1"/>
  <c r="L199" i="14" s="1"/>
  <c r="F200" i="14"/>
  <c r="L200" i="14" s="1" a="1"/>
  <c r="L200" i="14" s="1"/>
  <c r="F201" i="14"/>
  <c r="L201" i="14" s="1" a="1"/>
  <c r="L201" i="14" s="1"/>
  <c r="F202" i="14"/>
  <c r="L202" i="14" s="1" a="1"/>
  <c r="L202" i="14" s="1"/>
  <c r="F203" i="14"/>
  <c r="L203" i="14" s="1" a="1"/>
  <c r="L203" i="14" s="1"/>
  <c r="F204" i="14"/>
  <c r="L204" i="14" s="1" a="1"/>
  <c r="L204" i="14" s="1"/>
  <c r="F205" i="14"/>
  <c r="L205" i="14" s="1" a="1"/>
  <c r="L205" i="14" s="1"/>
  <c r="F206" i="14"/>
  <c r="L206" i="14" s="1" a="1"/>
  <c r="L206" i="14" s="1"/>
  <c r="F207" i="14"/>
  <c r="L207" i="14" s="1" a="1"/>
  <c r="L207" i="14" s="1"/>
  <c r="F208" i="14"/>
  <c r="L208" i="14" s="1" a="1"/>
  <c r="L208" i="14" s="1"/>
  <c r="F209" i="14"/>
  <c r="L209" i="14" s="1" a="1"/>
  <c r="L209" i="14" s="1"/>
  <c r="F210" i="14"/>
  <c r="L210" i="14" s="1" a="1"/>
  <c r="L210" i="14" s="1"/>
  <c r="F211" i="14"/>
  <c r="L211" i="14" s="1" a="1"/>
  <c r="L211" i="14" s="1"/>
  <c r="F212" i="14"/>
  <c r="L212" i="14" s="1" a="1"/>
  <c r="L212" i="14" s="1"/>
  <c r="F213" i="14"/>
  <c r="L213" i="14" s="1" a="1"/>
  <c r="L213" i="14" s="1"/>
  <c r="F214" i="14"/>
  <c r="L214" i="14" s="1" a="1"/>
  <c r="L214" i="14" s="1"/>
  <c r="F215" i="14"/>
  <c r="L215" i="14" s="1" a="1"/>
  <c r="L215" i="14" s="1"/>
  <c r="F216" i="14"/>
  <c r="L216" i="14" s="1" a="1"/>
  <c r="L216" i="14" s="1"/>
  <c r="F217" i="14"/>
  <c r="L217" i="14" s="1" a="1"/>
  <c r="L217" i="14" s="1"/>
  <c r="F218" i="14"/>
  <c r="L218" i="14" s="1" a="1"/>
  <c r="L218" i="14" s="1"/>
  <c r="F219" i="14"/>
  <c r="L219" i="14" s="1" a="1"/>
  <c r="L219" i="14" s="1"/>
  <c r="F220" i="14"/>
  <c r="L220" i="14" s="1" a="1"/>
  <c r="L220" i="14" s="1"/>
  <c r="F221" i="14"/>
  <c r="L221" i="14" s="1" a="1"/>
  <c r="L221" i="14" s="1"/>
  <c r="F222" i="14"/>
  <c r="L222" i="14" s="1" a="1"/>
  <c r="L222" i="14" s="1"/>
  <c r="F223" i="14"/>
  <c r="L223" i="14" s="1" a="1"/>
  <c r="L223" i="14" s="1"/>
  <c r="F224" i="14"/>
  <c r="L224" i="14" s="1" a="1"/>
  <c r="L224" i="14" s="1"/>
  <c r="F225" i="14"/>
  <c r="L225" i="14" s="1" a="1"/>
  <c r="L225" i="14" s="1"/>
  <c r="F226" i="14"/>
  <c r="L226" i="14" s="1" a="1"/>
  <c r="L226" i="14" s="1"/>
  <c r="F227" i="14"/>
  <c r="L227" i="14" s="1" a="1"/>
  <c r="L227" i="14" s="1"/>
  <c r="F228" i="14"/>
  <c r="L228" i="14" s="1" a="1"/>
  <c r="L228" i="14" s="1"/>
  <c r="F229" i="14"/>
  <c r="L229" i="14" s="1" a="1"/>
  <c r="L229" i="14" s="1"/>
  <c r="F230" i="14"/>
  <c r="L230" i="14" s="1" a="1"/>
  <c r="L230" i="14" s="1"/>
  <c r="F231" i="14"/>
  <c r="L231" i="14" s="1" a="1"/>
  <c r="L231" i="14" s="1"/>
  <c r="F232" i="14"/>
  <c r="L232" i="14" s="1" a="1"/>
  <c r="L232" i="14" s="1"/>
  <c r="F233" i="14"/>
  <c r="L233" i="14" s="1" a="1"/>
  <c r="L233" i="14" s="1"/>
  <c r="F234" i="14"/>
  <c r="L234" i="14" s="1" a="1"/>
  <c r="L234" i="14" s="1"/>
  <c r="F235" i="14"/>
  <c r="L235" i="14" s="1" a="1"/>
  <c r="L235" i="14" s="1"/>
  <c r="F236" i="14"/>
  <c r="L236" i="14" s="1" a="1"/>
  <c r="L236" i="14" s="1"/>
  <c r="F237" i="14"/>
  <c r="L237" i="14" s="1" a="1"/>
  <c r="L237" i="14" s="1"/>
  <c r="F238" i="14"/>
  <c r="L238" i="14" s="1" a="1"/>
  <c r="L238" i="14" s="1"/>
  <c r="F239" i="14"/>
  <c r="L239" i="14" s="1" a="1"/>
  <c r="L239" i="14" s="1"/>
  <c r="F240" i="14"/>
  <c r="L240" i="14" s="1" a="1"/>
  <c r="L240" i="14" s="1"/>
  <c r="F241" i="14"/>
  <c r="L241" i="14" s="1" a="1"/>
  <c r="L241" i="14" s="1"/>
  <c r="F242" i="14"/>
  <c r="L242" i="14" s="1" a="1"/>
  <c r="L242" i="14" s="1"/>
  <c r="F243" i="14"/>
  <c r="L243" i="14" s="1" a="1"/>
  <c r="L243" i="14" s="1"/>
  <c r="F244" i="14"/>
  <c r="L244" i="14" s="1" a="1"/>
  <c r="L244" i="14" s="1"/>
  <c r="F245" i="14"/>
  <c r="L245" i="14" s="1" a="1"/>
  <c r="L245" i="14" s="1"/>
  <c r="F246" i="14"/>
  <c r="L246" i="14" s="1" a="1"/>
  <c r="L246" i="14" s="1"/>
  <c r="F247" i="14"/>
  <c r="L247" i="14" s="1" a="1"/>
  <c r="L247" i="14" s="1"/>
  <c r="F248" i="14"/>
  <c r="L248" i="14" s="1" a="1"/>
  <c r="L248" i="14" s="1"/>
  <c r="F249" i="14"/>
  <c r="L249" i="14" s="1" a="1"/>
  <c r="L249" i="14" s="1"/>
  <c r="F250" i="14"/>
  <c r="L250" i="14" s="1" a="1"/>
  <c r="L250" i="14" s="1"/>
  <c r="F251" i="14"/>
  <c r="L251" i="14" s="1" a="1"/>
  <c r="L251" i="14" s="1"/>
  <c r="F252" i="14"/>
  <c r="L252" i="14" s="1" a="1"/>
  <c r="L252" i="14" s="1"/>
  <c r="F253" i="14"/>
  <c r="L253" i="14" s="1" a="1"/>
  <c r="L253" i="14" s="1"/>
  <c r="F254" i="14"/>
  <c r="L254" i="14" s="1" a="1"/>
  <c r="L254" i="14" s="1"/>
  <c r="F255" i="14"/>
  <c r="L255" i="14" s="1" a="1"/>
  <c r="L255" i="14" s="1"/>
  <c r="F256" i="14"/>
  <c r="L256" i="14" s="1" a="1"/>
  <c r="L256" i="14" s="1"/>
  <c r="F257" i="14"/>
  <c r="L257" i="14" s="1" a="1"/>
  <c r="L257" i="14" s="1"/>
  <c r="F258" i="14"/>
  <c r="L258" i="14" s="1" a="1"/>
  <c r="L258" i="14" s="1"/>
  <c r="F259" i="14"/>
  <c r="L259" i="14" s="1" a="1"/>
  <c r="L259" i="14" s="1"/>
  <c r="F260" i="14"/>
  <c r="L260" i="14" s="1" a="1"/>
  <c r="L260" i="14" s="1"/>
  <c r="F261" i="14"/>
  <c r="L261" i="14" s="1" a="1"/>
  <c r="L261" i="14" s="1"/>
  <c r="F262" i="14"/>
  <c r="L262" i="14" s="1" a="1"/>
  <c r="L262" i="14" s="1"/>
  <c r="F263" i="14"/>
  <c r="L263" i="14" s="1" a="1"/>
  <c r="L263" i="14" s="1"/>
  <c r="F264" i="14"/>
  <c r="L264" i="14" s="1" a="1"/>
  <c r="L264" i="14" s="1"/>
  <c r="F265" i="14"/>
  <c r="L265" i="14" s="1" a="1"/>
  <c r="L265" i="14" s="1"/>
  <c r="F266" i="14"/>
  <c r="L266" i="14" s="1" a="1"/>
  <c r="L266" i="14" s="1"/>
  <c r="F267" i="14"/>
  <c r="L267" i="14" s="1" a="1"/>
  <c r="L267" i="14" s="1"/>
  <c r="F268" i="14"/>
  <c r="L268" i="14" s="1" a="1"/>
  <c r="L268" i="14" s="1"/>
  <c r="F269" i="14"/>
  <c r="L269" i="14" s="1" a="1"/>
  <c r="L269" i="14" s="1"/>
  <c r="F270" i="14"/>
  <c r="L270" i="14" s="1" a="1"/>
  <c r="L270" i="14" s="1"/>
  <c r="F271" i="14"/>
  <c r="L271" i="14" s="1" a="1"/>
  <c r="L271" i="14" s="1"/>
  <c r="F272" i="14"/>
  <c r="L272" i="14" s="1" a="1"/>
  <c r="L272" i="14" s="1"/>
  <c r="F273" i="14"/>
  <c r="L273" i="14" s="1" a="1"/>
  <c r="L273" i="14" s="1"/>
  <c r="F274" i="14"/>
  <c r="L274" i="14" s="1" a="1"/>
  <c r="L274" i="14" s="1"/>
  <c r="F275" i="14"/>
  <c r="L275" i="14" s="1" a="1"/>
  <c r="L275" i="14" s="1"/>
  <c r="F276" i="14"/>
  <c r="L276" i="14" s="1" a="1"/>
  <c r="L276" i="14" s="1"/>
  <c r="F277" i="14"/>
  <c r="L277" i="14" s="1" a="1"/>
  <c r="L277" i="14" s="1"/>
  <c r="F278" i="14"/>
  <c r="L278" i="14" s="1" a="1"/>
  <c r="L278" i="14" s="1"/>
  <c r="F279" i="14"/>
  <c r="L279" i="14" s="1" a="1"/>
  <c r="L279" i="14" s="1"/>
  <c r="F280" i="14"/>
  <c r="L280" i="14" s="1" a="1"/>
  <c r="L280" i="14" s="1"/>
  <c r="F281" i="14"/>
  <c r="L281" i="14" s="1" a="1"/>
  <c r="L281" i="14" s="1"/>
  <c r="F282" i="14"/>
  <c r="L282" i="14" s="1" a="1"/>
  <c r="L282" i="14" s="1"/>
  <c r="F283" i="14"/>
  <c r="L283" i="14" s="1" a="1"/>
  <c r="L283" i="14" s="1"/>
  <c r="F284" i="14"/>
  <c r="L284" i="14" s="1" a="1"/>
  <c r="L284" i="14" s="1"/>
  <c r="F285" i="14"/>
  <c r="L285" i="14" s="1" a="1"/>
  <c r="L285" i="14" s="1"/>
  <c r="F286" i="14"/>
  <c r="L286" i="14" s="1" a="1"/>
  <c r="L286" i="14" s="1"/>
  <c r="F287" i="14"/>
  <c r="L287" i="14" s="1" a="1"/>
  <c r="L287" i="14" s="1"/>
  <c r="F288" i="14"/>
  <c r="L288" i="14" s="1" a="1"/>
  <c r="L288" i="14" s="1"/>
  <c r="F289" i="14"/>
  <c r="L289" i="14" s="1" a="1"/>
  <c r="L289" i="14" s="1"/>
  <c r="F290" i="14"/>
  <c r="L290" i="14" s="1" a="1"/>
  <c r="L290" i="14" s="1"/>
  <c r="F291" i="14"/>
  <c r="L291" i="14" s="1" a="1"/>
  <c r="L291" i="14" s="1"/>
  <c r="F292" i="14"/>
  <c r="L292" i="14" s="1" a="1"/>
  <c r="L292" i="14" s="1"/>
  <c r="F293" i="14"/>
  <c r="L293" i="14" s="1" a="1"/>
  <c r="L293" i="14" s="1"/>
  <c r="F294" i="14"/>
  <c r="L294" i="14" s="1" a="1"/>
  <c r="L294" i="14" s="1"/>
  <c r="F295" i="14"/>
  <c r="L295" i="14" s="1" a="1"/>
  <c r="L295" i="14" s="1"/>
  <c r="F296" i="14"/>
  <c r="L296" i="14" s="1" a="1"/>
  <c r="L296" i="14" s="1"/>
  <c r="F297" i="14"/>
  <c r="L297" i="14" s="1" a="1"/>
  <c r="L297" i="14" s="1"/>
  <c r="F298" i="14"/>
  <c r="L298" i="14" s="1" a="1"/>
  <c r="L298" i="14" s="1"/>
  <c r="F299" i="14"/>
  <c r="L299" i="14" s="1" a="1"/>
  <c r="L299" i="14" s="1"/>
  <c r="F300" i="14"/>
  <c r="L300" i="14" s="1" a="1"/>
  <c r="L300" i="14" s="1"/>
  <c r="F301" i="14"/>
  <c r="L301" i="14" s="1" a="1"/>
  <c r="L301" i="14" s="1"/>
  <c r="F302" i="14"/>
  <c r="L302" i="14" s="1" a="1"/>
  <c r="L302" i="14" s="1"/>
  <c r="F303" i="14"/>
  <c r="L303" i="14" s="1" a="1"/>
  <c r="L303" i="14" s="1"/>
  <c r="F304" i="14"/>
  <c r="L304" i="14" s="1" a="1"/>
  <c r="L304" i="14" s="1"/>
  <c r="F305" i="14"/>
  <c r="L305" i="14" s="1" a="1"/>
  <c r="L305" i="14" s="1"/>
  <c r="F306" i="14"/>
  <c r="L306" i="14" s="1" a="1"/>
  <c r="L306" i="14" s="1"/>
  <c r="F307" i="14"/>
  <c r="L307" i="14" s="1" a="1"/>
  <c r="L307" i="14" s="1"/>
  <c r="F308" i="14"/>
  <c r="L308" i="14" s="1" a="1"/>
  <c r="L308" i="14" s="1"/>
  <c r="F309" i="14"/>
  <c r="L309" i="14" s="1" a="1"/>
  <c r="L309" i="14" s="1"/>
  <c r="F310" i="14"/>
  <c r="L310" i="14" s="1" a="1"/>
  <c r="L310" i="14" s="1"/>
  <c r="F311" i="14"/>
  <c r="L311" i="14" s="1" a="1"/>
  <c r="L311" i="14" s="1"/>
  <c r="F312" i="14"/>
  <c r="L312" i="14" s="1" a="1"/>
  <c r="L312" i="14" s="1"/>
  <c r="F313" i="14"/>
  <c r="L313" i="14" s="1" a="1"/>
  <c r="L313" i="14" s="1"/>
  <c r="F314" i="14"/>
  <c r="L314" i="14" s="1" a="1"/>
  <c r="L314" i="14" s="1"/>
  <c r="F315" i="14"/>
  <c r="L315" i="14" s="1" a="1"/>
  <c r="L315" i="14" s="1"/>
  <c r="F316" i="14"/>
  <c r="L316" i="14" s="1" a="1"/>
  <c r="L316" i="14" s="1"/>
  <c r="F317" i="14"/>
  <c r="L317" i="14" s="1" a="1"/>
  <c r="L317" i="14" s="1"/>
  <c r="F318" i="14"/>
  <c r="L318" i="14" s="1" a="1"/>
  <c r="L318" i="14" s="1"/>
  <c r="F319" i="14"/>
  <c r="L319" i="14" s="1" a="1"/>
  <c r="L319" i="14" s="1"/>
  <c r="F320" i="14"/>
  <c r="L320" i="14" s="1" a="1"/>
  <c r="L320" i="14" s="1"/>
  <c r="F321" i="14"/>
  <c r="L321" i="14" s="1" a="1"/>
  <c r="L321" i="14" s="1"/>
  <c r="F322" i="14"/>
  <c r="L322" i="14" s="1" a="1"/>
  <c r="L322" i="14" s="1"/>
  <c r="F323" i="14"/>
  <c r="L323" i="14" s="1" a="1"/>
  <c r="L323" i="14" s="1"/>
  <c r="F324" i="14"/>
  <c r="L324" i="14" s="1" a="1"/>
  <c r="L324" i="14" s="1"/>
  <c r="F325" i="14"/>
  <c r="L325" i="14" s="1" a="1"/>
  <c r="L325" i="14" s="1"/>
  <c r="F326" i="14"/>
  <c r="L326" i="14" s="1" a="1"/>
  <c r="L326" i="14" s="1"/>
  <c r="F327" i="14"/>
  <c r="L327" i="14" s="1" a="1"/>
  <c r="L327" i="14" s="1"/>
  <c r="F328" i="14"/>
  <c r="L328" i="14" s="1" a="1"/>
  <c r="L328" i="14" s="1"/>
  <c r="F329" i="14"/>
  <c r="L329" i="14" s="1" a="1"/>
  <c r="L329" i="14" s="1"/>
  <c r="F330" i="14"/>
  <c r="L330" i="14" s="1" a="1"/>
  <c r="L330" i="14" s="1"/>
  <c r="F331" i="14"/>
  <c r="L331" i="14" s="1" a="1"/>
  <c r="L331" i="14" s="1"/>
  <c r="F332" i="14"/>
  <c r="L332" i="14" s="1" a="1"/>
  <c r="L332" i="14" s="1"/>
  <c r="F333" i="14"/>
  <c r="L333" i="14" s="1" a="1"/>
  <c r="L333" i="14" s="1"/>
  <c r="F334" i="14"/>
  <c r="L334" i="14" s="1" a="1"/>
  <c r="L334" i="14" s="1"/>
  <c r="F335" i="14"/>
  <c r="L335" i="14" s="1" a="1"/>
  <c r="L335" i="14" s="1"/>
  <c r="F336" i="14"/>
  <c r="L336" i="14" s="1" a="1"/>
  <c r="L336" i="14" s="1"/>
  <c r="F337" i="14"/>
  <c r="L337" i="14" s="1" a="1"/>
  <c r="L337" i="14" s="1"/>
  <c r="F338" i="14"/>
  <c r="L338" i="14" s="1" a="1"/>
  <c r="L338" i="14" s="1"/>
  <c r="F339" i="14"/>
  <c r="L339" i="14" s="1" a="1"/>
  <c r="L339" i="14" s="1"/>
  <c r="F340" i="14"/>
  <c r="L340" i="14" s="1" a="1"/>
  <c r="L340" i="14" s="1"/>
  <c r="F341" i="14"/>
  <c r="L341" i="14" s="1" a="1"/>
  <c r="L341" i="14" s="1"/>
  <c r="F342" i="14"/>
  <c r="L342" i="14" s="1" a="1"/>
  <c r="L342" i="14" s="1"/>
  <c r="F343" i="14"/>
  <c r="L343" i="14" s="1" a="1"/>
  <c r="L343" i="14" s="1"/>
  <c r="F344" i="14"/>
  <c r="L344" i="14" s="1" a="1"/>
  <c r="L344" i="14" s="1"/>
  <c r="F345" i="14"/>
  <c r="L345" i="14" s="1" a="1"/>
  <c r="L345" i="14" s="1"/>
  <c r="F346" i="14"/>
  <c r="L346" i="14" s="1" a="1"/>
  <c r="L346" i="14" s="1"/>
  <c r="F347" i="14"/>
  <c r="L347" i="14" s="1" a="1"/>
  <c r="L347" i="14" s="1"/>
  <c r="F348" i="14"/>
  <c r="L348" i="14" s="1" a="1"/>
  <c r="L348" i="14" s="1"/>
  <c r="F349" i="14"/>
  <c r="L349" i="14" s="1" a="1"/>
  <c r="L349" i="14" s="1"/>
  <c r="F350" i="14"/>
  <c r="L350" i="14" s="1" a="1"/>
  <c r="L350" i="14" s="1"/>
  <c r="F351" i="14"/>
  <c r="L351" i="14" s="1" a="1"/>
  <c r="L351" i="14" s="1"/>
  <c r="F352" i="14"/>
  <c r="L352" i="14" s="1" a="1"/>
  <c r="L352" i="14" s="1"/>
  <c r="F353" i="14"/>
  <c r="L353" i="14" s="1" a="1"/>
  <c r="L353" i="14" s="1"/>
  <c r="F354" i="14"/>
  <c r="L354" i="14" s="1" a="1"/>
  <c r="L354" i="14" s="1"/>
  <c r="F355" i="14"/>
  <c r="L355" i="14" s="1" a="1"/>
  <c r="L355" i="14" s="1"/>
  <c r="F356" i="14"/>
  <c r="L356" i="14" s="1" a="1"/>
  <c r="L356" i="14" s="1"/>
  <c r="F357" i="14"/>
  <c r="L357" i="14" s="1" a="1"/>
  <c r="L357" i="14" s="1"/>
  <c r="F358" i="14"/>
  <c r="L358" i="14" s="1" a="1"/>
  <c r="L358" i="14" s="1"/>
  <c r="F359" i="14"/>
  <c r="L359" i="14" s="1" a="1"/>
  <c r="L359" i="14" s="1"/>
  <c r="F360" i="14"/>
  <c r="L360" i="14" s="1" a="1"/>
  <c r="L360" i="14" s="1"/>
  <c r="F361" i="14"/>
  <c r="L361" i="14" s="1" a="1"/>
  <c r="L361" i="14" s="1"/>
  <c r="F362" i="14"/>
  <c r="L362" i="14" s="1" a="1"/>
  <c r="L362" i="14" s="1"/>
  <c r="F363" i="14"/>
  <c r="L363" i="14" s="1" a="1"/>
  <c r="L363" i="14" s="1"/>
  <c r="F364" i="14"/>
  <c r="L364" i="14" s="1" a="1"/>
  <c r="L364" i="14" s="1"/>
  <c r="F365" i="14"/>
  <c r="L365" i="14" s="1" a="1"/>
  <c r="L365" i="14" s="1"/>
  <c r="F366" i="14"/>
  <c r="L366" i="14" s="1" a="1"/>
  <c r="L366" i="14" s="1"/>
  <c r="F2" i="14"/>
  <c r="L2" i="14" s="1" a="1"/>
  <c r="L2" i="14" s="1"/>
  <c r="E3" i="14"/>
  <c r="K3" i="14" s="1" a="1"/>
  <c r="K3" i="14" s="1"/>
  <c r="E4" i="14"/>
  <c r="K4" i="14" s="1" a="1"/>
  <c r="K4" i="14" s="1"/>
  <c r="E5" i="14"/>
  <c r="K5" i="14" s="1" a="1"/>
  <c r="K5" i="14" s="1"/>
  <c r="E6" i="14"/>
  <c r="K6" i="14" s="1" a="1"/>
  <c r="K6" i="14" s="1"/>
  <c r="E7" i="14"/>
  <c r="K7" i="14" s="1" a="1"/>
  <c r="K7" i="14" s="1"/>
  <c r="E8" i="14"/>
  <c r="K8" i="14" s="1" a="1"/>
  <c r="K8" i="14" s="1"/>
  <c r="E9" i="14"/>
  <c r="K9" i="14" s="1" a="1"/>
  <c r="K9" i="14" s="1"/>
  <c r="E10" i="14"/>
  <c r="K10" i="14" s="1" a="1"/>
  <c r="K10" i="14" s="1"/>
  <c r="E11" i="14"/>
  <c r="K11" i="14" s="1" a="1"/>
  <c r="K11" i="14" s="1"/>
  <c r="E12" i="14"/>
  <c r="K12" i="14" s="1" a="1"/>
  <c r="K12" i="14" s="1"/>
  <c r="E13" i="14"/>
  <c r="K13" i="14" s="1" a="1"/>
  <c r="K13" i="14" s="1"/>
  <c r="E14" i="14"/>
  <c r="K14" i="14" s="1" a="1"/>
  <c r="K14" i="14" s="1"/>
  <c r="E15" i="14"/>
  <c r="K15" i="14" s="1" a="1"/>
  <c r="K15" i="14" s="1"/>
  <c r="E16" i="14"/>
  <c r="K16" i="14" s="1" a="1"/>
  <c r="K16" i="14" s="1"/>
  <c r="E17" i="14"/>
  <c r="K17" i="14" s="1" a="1"/>
  <c r="K17" i="14" s="1"/>
  <c r="E18" i="14"/>
  <c r="K18" i="14" s="1" a="1"/>
  <c r="K18" i="14" s="1"/>
  <c r="E19" i="14"/>
  <c r="K19" i="14" s="1" a="1"/>
  <c r="K19" i="14" s="1"/>
  <c r="E20" i="14"/>
  <c r="K20" i="14" s="1" a="1"/>
  <c r="K20" i="14" s="1"/>
  <c r="E21" i="14"/>
  <c r="K21" i="14" s="1" a="1"/>
  <c r="K21" i="14" s="1"/>
  <c r="E22" i="14"/>
  <c r="K22" i="14" s="1" a="1"/>
  <c r="K22" i="14" s="1"/>
  <c r="E23" i="14"/>
  <c r="K23" i="14" s="1" a="1"/>
  <c r="K23" i="14" s="1"/>
  <c r="E24" i="14"/>
  <c r="K24" i="14" s="1" a="1"/>
  <c r="K24" i="14" s="1"/>
  <c r="E25" i="14"/>
  <c r="K25" i="14" s="1" a="1"/>
  <c r="K25" i="14" s="1"/>
  <c r="E26" i="14"/>
  <c r="K26" i="14" s="1" a="1"/>
  <c r="K26" i="14" s="1"/>
  <c r="E27" i="14"/>
  <c r="K27" i="14" s="1" a="1"/>
  <c r="K27" i="14" s="1"/>
  <c r="E28" i="14"/>
  <c r="K28" i="14" s="1" a="1"/>
  <c r="K28" i="14" s="1"/>
  <c r="E29" i="14"/>
  <c r="K29" i="14" s="1" a="1"/>
  <c r="K29" i="14" s="1"/>
  <c r="E30" i="14"/>
  <c r="K30" i="14" s="1" a="1"/>
  <c r="K30" i="14" s="1"/>
  <c r="E31" i="14"/>
  <c r="K31" i="14" s="1" a="1"/>
  <c r="K31" i="14" s="1"/>
  <c r="E32" i="14"/>
  <c r="K32" i="14" s="1" a="1"/>
  <c r="K32" i="14" s="1"/>
  <c r="E33" i="14"/>
  <c r="K33" i="14" s="1" a="1"/>
  <c r="K33" i="14" s="1"/>
  <c r="E34" i="14"/>
  <c r="K34" i="14" s="1" a="1"/>
  <c r="K34" i="14" s="1"/>
  <c r="E35" i="14"/>
  <c r="K35" i="14" s="1" a="1"/>
  <c r="K35" i="14" s="1"/>
  <c r="E36" i="14"/>
  <c r="K36" i="14" s="1" a="1"/>
  <c r="K36" i="14" s="1"/>
  <c r="E37" i="14"/>
  <c r="K37" i="14" s="1" a="1"/>
  <c r="K37" i="14" s="1"/>
  <c r="E38" i="14"/>
  <c r="K38" i="14" s="1" a="1"/>
  <c r="K38" i="14" s="1"/>
  <c r="E39" i="14"/>
  <c r="K39" i="14" s="1" a="1"/>
  <c r="K39" i="14" s="1"/>
  <c r="E40" i="14"/>
  <c r="K40" i="14" s="1" a="1"/>
  <c r="K40" i="14" s="1"/>
  <c r="E41" i="14"/>
  <c r="K41" i="14" s="1" a="1"/>
  <c r="K41" i="14" s="1"/>
  <c r="E42" i="14"/>
  <c r="K42" i="14" s="1" a="1"/>
  <c r="K42" i="14" s="1"/>
  <c r="E43" i="14"/>
  <c r="K43" i="14" s="1" a="1"/>
  <c r="K43" i="14" s="1"/>
  <c r="E44" i="14"/>
  <c r="K44" i="14" s="1" a="1"/>
  <c r="K44" i="14" s="1"/>
  <c r="E45" i="14"/>
  <c r="K45" i="14" s="1" a="1"/>
  <c r="K45" i="14" s="1"/>
  <c r="E46" i="14"/>
  <c r="K46" i="14" s="1" a="1"/>
  <c r="K46" i="14" s="1"/>
  <c r="E47" i="14"/>
  <c r="K47" i="14" s="1" a="1"/>
  <c r="K47" i="14" s="1"/>
  <c r="E48" i="14"/>
  <c r="K48" i="14" s="1" a="1"/>
  <c r="K48" i="14" s="1"/>
  <c r="E49" i="14"/>
  <c r="K49" i="14" s="1" a="1"/>
  <c r="K49" i="14" s="1"/>
  <c r="E50" i="14"/>
  <c r="K50" i="14" s="1" a="1"/>
  <c r="K50" i="14" s="1"/>
  <c r="E51" i="14"/>
  <c r="K51" i="14" s="1" a="1"/>
  <c r="K51" i="14" s="1"/>
  <c r="E52" i="14"/>
  <c r="K52" i="14" s="1" a="1"/>
  <c r="K52" i="14" s="1"/>
  <c r="E53" i="14"/>
  <c r="K53" i="14" s="1" a="1"/>
  <c r="K53" i="14" s="1"/>
  <c r="E54" i="14"/>
  <c r="K54" i="14" s="1" a="1"/>
  <c r="K54" i="14" s="1"/>
  <c r="E55" i="14"/>
  <c r="K55" i="14" s="1" a="1"/>
  <c r="K55" i="14" s="1"/>
  <c r="E56" i="14"/>
  <c r="K56" i="14" s="1" a="1"/>
  <c r="K56" i="14" s="1"/>
  <c r="E57" i="14"/>
  <c r="K57" i="14" s="1" a="1"/>
  <c r="K57" i="14" s="1"/>
  <c r="E58" i="14"/>
  <c r="K58" i="14" s="1" a="1"/>
  <c r="K58" i="14" s="1"/>
  <c r="E59" i="14"/>
  <c r="K59" i="14" s="1" a="1"/>
  <c r="K59" i="14" s="1"/>
  <c r="E60" i="14"/>
  <c r="K60" i="14" s="1" a="1"/>
  <c r="K60" i="14" s="1"/>
  <c r="E61" i="14"/>
  <c r="K61" i="14" s="1" a="1"/>
  <c r="K61" i="14" s="1"/>
  <c r="E62" i="14"/>
  <c r="K62" i="14" s="1" a="1"/>
  <c r="K62" i="14" s="1"/>
  <c r="E63" i="14"/>
  <c r="K63" i="14" s="1" a="1"/>
  <c r="K63" i="14" s="1"/>
  <c r="E64" i="14"/>
  <c r="K64" i="14" s="1" a="1"/>
  <c r="K64" i="14" s="1"/>
  <c r="E65" i="14"/>
  <c r="K65" i="14" s="1" a="1"/>
  <c r="K65" i="14" s="1"/>
  <c r="E66" i="14"/>
  <c r="K66" i="14" s="1" a="1"/>
  <c r="K66" i="14" s="1"/>
  <c r="E67" i="14"/>
  <c r="K67" i="14" s="1" a="1"/>
  <c r="K67" i="14" s="1"/>
  <c r="E68" i="14"/>
  <c r="K68" i="14" s="1" a="1"/>
  <c r="K68" i="14" s="1"/>
  <c r="E69" i="14"/>
  <c r="K69" i="14" s="1" a="1"/>
  <c r="K69" i="14" s="1"/>
  <c r="E70" i="14"/>
  <c r="K70" i="14" s="1" a="1"/>
  <c r="K70" i="14" s="1"/>
  <c r="E71" i="14"/>
  <c r="K71" i="14" s="1" a="1"/>
  <c r="K71" i="14" s="1"/>
  <c r="E72" i="14"/>
  <c r="K72" i="14" s="1" a="1"/>
  <c r="K72" i="14" s="1"/>
  <c r="E73" i="14"/>
  <c r="K73" i="14" s="1" a="1"/>
  <c r="K73" i="14" s="1"/>
  <c r="E74" i="14"/>
  <c r="K74" i="14" s="1" a="1"/>
  <c r="K74" i="14" s="1"/>
  <c r="E75" i="14"/>
  <c r="K75" i="14" s="1" a="1"/>
  <c r="K75" i="14" s="1"/>
  <c r="E76" i="14"/>
  <c r="K76" i="14" s="1" a="1"/>
  <c r="K76" i="14" s="1"/>
  <c r="E77" i="14"/>
  <c r="K77" i="14" s="1" a="1"/>
  <c r="K77" i="14" s="1"/>
  <c r="E78" i="14"/>
  <c r="K78" i="14" s="1" a="1"/>
  <c r="K78" i="14" s="1"/>
  <c r="E79" i="14"/>
  <c r="K79" i="14" s="1" a="1"/>
  <c r="K79" i="14" s="1"/>
  <c r="E80" i="14"/>
  <c r="K80" i="14" s="1" a="1"/>
  <c r="K80" i="14" s="1"/>
  <c r="E81" i="14"/>
  <c r="K81" i="14" s="1" a="1"/>
  <c r="K81" i="14" s="1"/>
  <c r="E82" i="14"/>
  <c r="K82" i="14" s="1" a="1"/>
  <c r="K82" i="14" s="1"/>
  <c r="E83" i="14"/>
  <c r="K83" i="14" s="1" a="1"/>
  <c r="K83" i="14" s="1"/>
  <c r="E84" i="14"/>
  <c r="K84" i="14" s="1" a="1"/>
  <c r="K84" i="14" s="1"/>
  <c r="E85" i="14"/>
  <c r="K85" i="14" s="1" a="1"/>
  <c r="K85" i="14" s="1"/>
  <c r="E86" i="14"/>
  <c r="K86" i="14" s="1" a="1"/>
  <c r="K86" i="14" s="1"/>
  <c r="E87" i="14"/>
  <c r="K87" i="14" s="1" a="1"/>
  <c r="K87" i="14" s="1"/>
  <c r="E88" i="14"/>
  <c r="K88" i="14" s="1" a="1"/>
  <c r="K88" i="14" s="1"/>
  <c r="E89" i="14"/>
  <c r="K89" i="14" s="1" a="1"/>
  <c r="K89" i="14" s="1"/>
  <c r="E90" i="14"/>
  <c r="K90" i="14" s="1" a="1"/>
  <c r="K90" i="14" s="1"/>
  <c r="E91" i="14"/>
  <c r="K91" i="14" s="1" a="1"/>
  <c r="K91" i="14" s="1"/>
  <c r="E92" i="14"/>
  <c r="K92" i="14" s="1" a="1"/>
  <c r="K92" i="14" s="1"/>
  <c r="E93" i="14"/>
  <c r="K93" i="14" s="1" a="1"/>
  <c r="K93" i="14" s="1"/>
  <c r="E94" i="14"/>
  <c r="K94" i="14" s="1" a="1"/>
  <c r="K94" i="14" s="1"/>
  <c r="E95" i="14"/>
  <c r="K95" i="14" s="1" a="1"/>
  <c r="K95" i="14" s="1"/>
  <c r="E96" i="14"/>
  <c r="K96" i="14" s="1" a="1"/>
  <c r="K96" i="14" s="1"/>
  <c r="E97" i="14"/>
  <c r="K97" i="14" s="1" a="1"/>
  <c r="K97" i="14" s="1"/>
  <c r="E98" i="14"/>
  <c r="K98" i="14" s="1" a="1"/>
  <c r="K98" i="14" s="1"/>
  <c r="E99" i="14"/>
  <c r="K99" i="14" s="1" a="1"/>
  <c r="K99" i="14" s="1"/>
  <c r="E100" i="14"/>
  <c r="K100" i="14" s="1" a="1"/>
  <c r="K100" i="14" s="1"/>
  <c r="E101" i="14"/>
  <c r="K101" i="14" s="1" a="1"/>
  <c r="K101" i="14" s="1"/>
  <c r="E102" i="14"/>
  <c r="K102" i="14" s="1" a="1"/>
  <c r="K102" i="14" s="1"/>
  <c r="E103" i="14"/>
  <c r="K103" i="14" s="1" a="1"/>
  <c r="K103" i="14" s="1"/>
  <c r="E104" i="14"/>
  <c r="K104" i="14" s="1" a="1"/>
  <c r="K104" i="14" s="1"/>
  <c r="E105" i="14"/>
  <c r="K105" i="14" s="1" a="1"/>
  <c r="K105" i="14" s="1"/>
  <c r="E106" i="14"/>
  <c r="K106" i="14" s="1" a="1"/>
  <c r="K106" i="14" s="1"/>
  <c r="E107" i="14"/>
  <c r="K107" i="14" s="1" a="1"/>
  <c r="K107" i="14" s="1"/>
  <c r="E108" i="14"/>
  <c r="K108" i="14" s="1" a="1"/>
  <c r="K108" i="14" s="1"/>
  <c r="E109" i="14"/>
  <c r="K109" i="14" s="1" a="1"/>
  <c r="K109" i="14" s="1"/>
  <c r="E110" i="14"/>
  <c r="K110" i="14" s="1" a="1"/>
  <c r="K110" i="14" s="1"/>
  <c r="E111" i="14"/>
  <c r="K111" i="14" s="1" a="1"/>
  <c r="K111" i="14" s="1"/>
  <c r="E112" i="14"/>
  <c r="K112" i="14" s="1" a="1"/>
  <c r="K112" i="14" s="1"/>
  <c r="E113" i="14"/>
  <c r="K113" i="14" s="1" a="1"/>
  <c r="K113" i="14" s="1"/>
  <c r="E114" i="14"/>
  <c r="K114" i="14" s="1" a="1"/>
  <c r="K114" i="14" s="1"/>
  <c r="E115" i="14"/>
  <c r="K115" i="14" s="1" a="1"/>
  <c r="K115" i="14" s="1"/>
  <c r="E116" i="14"/>
  <c r="K116" i="14" s="1" a="1"/>
  <c r="K116" i="14" s="1"/>
  <c r="E117" i="14"/>
  <c r="K117" i="14" s="1" a="1"/>
  <c r="K117" i="14" s="1"/>
  <c r="E118" i="14"/>
  <c r="K118" i="14" s="1" a="1"/>
  <c r="K118" i="14" s="1"/>
  <c r="E119" i="14"/>
  <c r="K119" i="14" s="1" a="1"/>
  <c r="K119" i="14" s="1"/>
  <c r="E120" i="14"/>
  <c r="K120" i="14" s="1" a="1"/>
  <c r="K120" i="14" s="1"/>
  <c r="E121" i="14"/>
  <c r="K121" i="14" s="1" a="1"/>
  <c r="K121" i="14" s="1"/>
  <c r="E122" i="14"/>
  <c r="K122" i="14" s="1" a="1"/>
  <c r="K122" i="14" s="1"/>
  <c r="E123" i="14"/>
  <c r="K123" i="14" s="1" a="1"/>
  <c r="K123" i="14" s="1"/>
  <c r="E124" i="14"/>
  <c r="K124" i="14" s="1" a="1"/>
  <c r="K124" i="14" s="1"/>
  <c r="E125" i="14"/>
  <c r="K125" i="14" s="1" a="1"/>
  <c r="K125" i="14" s="1"/>
  <c r="E126" i="14"/>
  <c r="K126" i="14" s="1" a="1"/>
  <c r="K126" i="14" s="1"/>
  <c r="E127" i="14"/>
  <c r="K127" i="14" s="1" a="1"/>
  <c r="K127" i="14" s="1"/>
  <c r="E128" i="14"/>
  <c r="K128" i="14" s="1" a="1"/>
  <c r="K128" i="14" s="1"/>
  <c r="E129" i="14"/>
  <c r="K129" i="14" s="1" a="1"/>
  <c r="K129" i="14" s="1"/>
  <c r="E130" i="14"/>
  <c r="K130" i="14" s="1" a="1"/>
  <c r="K130" i="14" s="1"/>
  <c r="E131" i="14"/>
  <c r="K131" i="14" s="1" a="1"/>
  <c r="K131" i="14" s="1"/>
  <c r="E132" i="14"/>
  <c r="K132" i="14" s="1" a="1"/>
  <c r="K132" i="14" s="1"/>
  <c r="E133" i="14"/>
  <c r="K133" i="14" s="1" a="1"/>
  <c r="K133" i="14" s="1"/>
  <c r="E134" i="14"/>
  <c r="K134" i="14" s="1" a="1"/>
  <c r="K134" i="14" s="1"/>
  <c r="E135" i="14"/>
  <c r="K135" i="14" s="1" a="1"/>
  <c r="K135" i="14" s="1"/>
  <c r="E136" i="14"/>
  <c r="K136" i="14" s="1" a="1"/>
  <c r="K136" i="14" s="1"/>
  <c r="E137" i="14"/>
  <c r="K137" i="14" s="1" a="1"/>
  <c r="K137" i="14" s="1"/>
  <c r="E138" i="14"/>
  <c r="K138" i="14" s="1" a="1"/>
  <c r="K138" i="14" s="1"/>
  <c r="E139" i="14"/>
  <c r="K139" i="14" s="1" a="1"/>
  <c r="K139" i="14" s="1"/>
  <c r="E140" i="14"/>
  <c r="K140" i="14" s="1" a="1"/>
  <c r="K140" i="14" s="1"/>
  <c r="E141" i="14"/>
  <c r="K141" i="14" s="1" a="1"/>
  <c r="K141" i="14" s="1"/>
  <c r="E142" i="14"/>
  <c r="K142" i="14" s="1" a="1"/>
  <c r="K142" i="14" s="1"/>
  <c r="E143" i="14"/>
  <c r="K143" i="14" s="1" a="1"/>
  <c r="K143" i="14" s="1"/>
  <c r="E144" i="14"/>
  <c r="K144" i="14" s="1" a="1"/>
  <c r="K144" i="14" s="1"/>
  <c r="E145" i="14"/>
  <c r="K145" i="14" s="1" a="1"/>
  <c r="K145" i="14" s="1"/>
  <c r="E146" i="14"/>
  <c r="K146" i="14" s="1" a="1"/>
  <c r="K146" i="14" s="1"/>
  <c r="E147" i="14"/>
  <c r="K147" i="14" s="1" a="1"/>
  <c r="K147" i="14" s="1"/>
  <c r="E148" i="14"/>
  <c r="K148" i="14" s="1" a="1"/>
  <c r="K148" i="14" s="1"/>
  <c r="E149" i="14"/>
  <c r="K149" i="14" s="1" a="1"/>
  <c r="K149" i="14" s="1"/>
  <c r="E150" i="14"/>
  <c r="K150" i="14" s="1" a="1"/>
  <c r="K150" i="14" s="1"/>
  <c r="E151" i="14"/>
  <c r="K151" i="14" s="1" a="1"/>
  <c r="K151" i="14" s="1"/>
  <c r="E152" i="14"/>
  <c r="K152" i="14" s="1" a="1"/>
  <c r="K152" i="14" s="1"/>
  <c r="E153" i="14"/>
  <c r="K153" i="14" s="1" a="1"/>
  <c r="K153" i="14" s="1"/>
  <c r="E154" i="14"/>
  <c r="K154" i="14" s="1" a="1"/>
  <c r="K154" i="14" s="1"/>
  <c r="E155" i="14"/>
  <c r="K155" i="14" s="1" a="1"/>
  <c r="K155" i="14" s="1"/>
  <c r="E156" i="14"/>
  <c r="K156" i="14" s="1" a="1"/>
  <c r="K156" i="14" s="1"/>
  <c r="E157" i="14"/>
  <c r="K157" i="14" s="1" a="1"/>
  <c r="K157" i="14" s="1"/>
  <c r="E158" i="14"/>
  <c r="K158" i="14" s="1" a="1"/>
  <c r="K158" i="14" s="1"/>
  <c r="E159" i="14"/>
  <c r="K159" i="14" s="1" a="1"/>
  <c r="K159" i="14" s="1"/>
  <c r="E160" i="14"/>
  <c r="K160" i="14" s="1" a="1"/>
  <c r="K160" i="14" s="1"/>
  <c r="E161" i="14"/>
  <c r="K161" i="14" s="1" a="1"/>
  <c r="K161" i="14" s="1"/>
  <c r="E162" i="14"/>
  <c r="K162" i="14" s="1" a="1"/>
  <c r="K162" i="14" s="1"/>
  <c r="E163" i="14"/>
  <c r="K163" i="14" s="1" a="1"/>
  <c r="K163" i="14" s="1"/>
  <c r="E164" i="14"/>
  <c r="K164" i="14" s="1" a="1"/>
  <c r="K164" i="14" s="1"/>
  <c r="E165" i="14"/>
  <c r="K165" i="14" s="1" a="1"/>
  <c r="K165" i="14" s="1"/>
  <c r="E166" i="14"/>
  <c r="K166" i="14" s="1" a="1"/>
  <c r="K166" i="14" s="1"/>
  <c r="E167" i="14"/>
  <c r="K167" i="14" s="1" a="1"/>
  <c r="K167" i="14" s="1"/>
  <c r="E168" i="14"/>
  <c r="K168" i="14" s="1" a="1"/>
  <c r="K168" i="14" s="1"/>
  <c r="E169" i="14"/>
  <c r="K169" i="14" s="1" a="1"/>
  <c r="K169" i="14" s="1"/>
  <c r="E170" i="14"/>
  <c r="K170" i="14" s="1" a="1"/>
  <c r="K170" i="14" s="1"/>
  <c r="E171" i="14"/>
  <c r="K171" i="14" s="1" a="1"/>
  <c r="K171" i="14" s="1"/>
  <c r="E172" i="14"/>
  <c r="K172" i="14" s="1" a="1"/>
  <c r="K172" i="14" s="1"/>
  <c r="E173" i="14"/>
  <c r="K173" i="14" s="1" a="1"/>
  <c r="K173" i="14" s="1"/>
  <c r="E174" i="14"/>
  <c r="K174" i="14" s="1" a="1"/>
  <c r="K174" i="14" s="1"/>
  <c r="E175" i="14"/>
  <c r="K175" i="14" s="1" a="1"/>
  <c r="K175" i="14" s="1"/>
  <c r="E176" i="14"/>
  <c r="K176" i="14" s="1" a="1"/>
  <c r="K176" i="14" s="1"/>
  <c r="E177" i="14"/>
  <c r="K177" i="14" s="1" a="1"/>
  <c r="K177" i="14" s="1"/>
  <c r="E178" i="14"/>
  <c r="K178" i="14" s="1" a="1"/>
  <c r="K178" i="14" s="1"/>
  <c r="E179" i="14"/>
  <c r="K179" i="14" s="1" a="1"/>
  <c r="K179" i="14" s="1"/>
  <c r="E180" i="14"/>
  <c r="K180" i="14" s="1" a="1"/>
  <c r="K180" i="14" s="1"/>
  <c r="E181" i="14"/>
  <c r="K181" i="14" s="1" a="1"/>
  <c r="K181" i="14" s="1"/>
  <c r="E182" i="14"/>
  <c r="K182" i="14" s="1" a="1"/>
  <c r="K182" i="14" s="1"/>
  <c r="E183" i="14"/>
  <c r="K183" i="14" s="1" a="1"/>
  <c r="K183" i="14" s="1"/>
  <c r="E184" i="14"/>
  <c r="K184" i="14" s="1" a="1"/>
  <c r="K184" i="14" s="1"/>
  <c r="E185" i="14"/>
  <c r="K185" i="14" s="1" a="1"/>
  <c r="K185" i="14" s="1"/>
  <c r="E186" i="14"/>
  <c r="K186" i="14" s="1" a="1"/>
  <c r="K186" i="14" s="1"/>
  <c r="E187" i="14"/>
  <c r="K187" i="14" s="1" a="1"/>
  <c r="K187" i="14" s="1"/>
  <c r="E188" i="14"/>
  <c r="K188" i="14" s="1" a="1"/>
  <c r="K188" i="14" s="1"/>
  <c r="E189" i="14"/>
  <c r="K189" i="14" s="1" a="1"/>
  <c r="K189" i="14" s="1"/>
  <c r="E190" i="14"/>
  <c r="K190" i="14" s="1" a="1"/>
  <c r="K190" i="14" s="1"/>
  <c r="E191" i="14"/>
  <c r="K191" i="14" s="1" a="1"/>
  <c r="K191" i="14" s="1"/>
  <c r="E192" i="14"/>
  <c r="K192" i="14" s="1" a="1"/>
  <c r="K192" i="14" s="1"/>
  <c r="E193" i="14"/>
  <c r="K193" i="14" s="1" a="1"/>
  <c r="K193" i="14" s="1"/>
  <c r="E194" i="14"/>
  <c r="K194" i="14" s="1" a="1"/>
  <c r="K194" i="14" s="1"/>
  <c r="E195" i="14"/>
  <c r="K195" i="14" s="1" a="1"/>
  <c r="K195" i="14" s="1"/>
  <c r="E196" i="14"/>
  <c r="K196" i="14" s="1" a="1"/>
  <c r="K196" i="14" s="1"/>
  <c r="E197" i="14"/>
  <c r="K197" i="14" s="1" a="1"/>
  <c r="K197" i="14" s="1"/>
  <c r="E198" i="14"/>
  <c r="K198" i="14" s="1" a="1"/>
  <c r="K198" i="14" s="1"/>
  <c r="E199" i="14"/>
  <c r="K199" i="14" s="1" a="1"/>
  <c r="K199" i="14" s="1"/>
  <c r="E200" i="14"/>
  <c r="K200" i="14" s="1" a="1"/>
  <c r="K200" i="14" s="1"/>
  <c r="E201" i="14"/>
  <c r="K201" i="14" s="1" a="1"/>
  <c r="K201" i="14" s="1"/>
  <c r="E202" i="14"/>
  <c r="K202" i="14" s="1" a="1"/>
  <c r="K202" i="14" s="1"/>
  <c r="E203" i="14"/>
  <c r="K203" i="14" s="1" a="1"/>
  <c r="K203" i="14" s="1"/>
  <c r="E204" i="14"/>
  <c r="K204" i="14" s="1" a="1"/>
  <c r="K204" i="14" s="1"/>
  <c r="E205" i="14"/>
  <c r="K205" i="14" s="1" a="1"/>
  <c r="K205" i="14" s="1"/>
  <c r="E206" i="14"/>
  <c r="K206" i="14" s="1" a="1"/>
  <c r="K206" i="14" s="1"/>
  <c r="E207" i="14"/>
  <c r="K207" i="14" s="1" a="1"/>
  <c r="K207" i="14" s="1"/>
  <c r="E208" i="14"/>
  <c r="K208" i="14" s="1" a="1"/>
  <c r="K208" i="14" s="1"/>
  <c r="E209" i="14"/>
  <c r="K209" i="14" s="1" a="1"/>
  <c r="K209" i="14" s="1"/>
  <c r="E210" i="14"/>
  <c r="K210" i="14" s="1" a="1"/>
  <c r="K210" i="14" s="1"/>
  <c r="E211" i="14"/>
  <c r="K211" i="14" s="1" a="1"/>
  <c r="K211" i="14" s="1"/>
  <c r="E212" i="14"/>
  <c r="K212" i="14" s="1" a="1"/>
  <c r="K212" i="14" s="1"/>
  <c r="E213" i="14"/>
  <c r="K213" i="14" s="1" a="1"/>
  <c r="K213" i="14" s="1"/>
  <c r="E214" i="14"/>
  <c r="K214" i="14" s="1" a="1"/>
  <c r="K214" i="14" s="1"/>
  <c r="E215" i="14"/>
  <c r="K215" i="14" s="1" a="1"/>
  <c r="K215" i="14" s="1"/>
  <c r="E216" i="14"/>
  <c r="K216" i="14" s="1" a="1"/>
  <c r="K216" i="14" s="1"/>
  <c r="E217" i="14"/>
  <c r="K217" i="14" s="1" a="1"/>
  <c r="K217" i="14" s="1"/>
  <c r="E218" i="14"/>
  <c r="K218" i="14" s="1" a="1"/>
  <c r="K218" i="14" s="1"/>
  <c r="E219" i="14"/>
  <c r="K219" i="14" s="1" a="1"/>
  <c r="K219" i="14" s="1"/>
  <c r="E220" i="14"/>
  <c r="K220" i="14" s="1" a="1"/>
  <c r="K220" i="14" s="1"/>
  <c r="E221" i="14"/>
  <c r="K221" i="14" s="1" a="1"/>
  <c r="K221" i="14" s="1"/>
  <c r="E222" i="14"/>
  <c r="K222" i="14" s="1" a="1"/>
  <c r="K222" i="14" s="1"/>
  <c r="E223" i="14"/>
  <c r="K223" i="14" s="1" a="1"/>
  <c r="K223" i="14" s="1"/>
  <c r="E224" i="14"/>
  <c r="K224" i="14" s="1" a="1"/>
  <c r="K224" i="14" s="1"/>
  <c r="E225" i="14"/>
  <c r="K225" i="14" s="1" a="1"/>
  <c r="K225" i="14" s="1"/>
  <c r="E226" i="14"/>
  <c r="K226" i="14" s="1" a="1"/>
  <c r="K226" i="14" s="1"/>
  <c r="E227" i="14"/>
  <c r="K227" i="14" s="1" a="1"/>
  <c r="K227" i="14" s="1"/>
  <c r="E228" i="14"/>
  <c r="K228" i="14" s="1" a="1"/>
  <c r="K228" i="14" s="1"/>
  <c r="E229" i="14"/>
  <c r="K229" i="14" s="1" a="1"/>
  <c r="K229" i="14" s="1"/>
  <c r="E230" i="14"/>
  <c r="K230" i="14" s="1" a="1"/>
  <c r="K230" i="14" s="1"/>
  <c r="E231" i="14"/>
  <c r="K231" i="14" s="1" a="1"/>
  <c r="K231" i="14" s="1"/>
  <c r="E232" i="14"/>
  <c r="K232" i="14" s="1" a="1"/>
  <c r="K232" i="14" s="1"/>
  <c r="E233" i="14"/>
  <c r="K233" i="14" s="1" a="1"/>
  <c r="K233" i="14" s="1"/>
  <c r="E234" i="14"/>
  <c r="K234" i="14" s="1" a="1"/>
  <c r="K234" i="14" s="1"/>
  <c r="E235" i="14"/>
  <c r="K235" i="14" s="1" a="1"/>
  <c r="K235" i="14" s="1"/>
  <c r="E236" i="14"/>
  <c r="K236" i="14" s="1" a="1"/>
  <c r="K236" i="14" s="1"/>
  <c r="E237" i="14"/>
  <c r="K237" i="14" s="1" a="1"/>
  <c r="K237" i="14" s="1"/>
  <c r="E238" i="14"/>
  <c r="K238" i="14" s="1" a="1"/>
  <c r="K238" i="14" s="1"/>
  <c r="E239" i="14"/>
  <c r="K239" i="14" s="1" a="1"/>
  <c r="K239" i="14" s="1"/>
  <c r="E240" i="14"/>
  <c r="K240" i="14" s="1" a="1"/>
  <c r="K240" i="14" s="1"/>
  <c r="E241" i="14"/>
  <c r="K241" i="14" s="1" a="1"/>
  <c r="K241" i="14" s="1"/>
  <c r="E242" i="14"/>
  <c r="K242" i="14" s="1" a="1"/>
  <c r="K242" i="14" s="1"/>
  <c r="E243" i="14"/>
  <c r="K243" i="14" s="1" a="1"/>
  <c r="K243" i="14" s="1"/>
  <c r="E244" i="14"/>
  <c r="K244" i="14" s="1" a="1"/>
  <c r="K244" i="14" s="1"/>
  <c r="E245" i="14"/>
  <c r="K245" i="14" s="1" a="1"/>
  <c r="K245" i="14" s="1"/>
  <c r="E246" i="14"/>
  <c r="K246" i="14" s="1" a="1"/>
  <c r="K246" i="14" s="1"/>
  <c r="E247" i="14"/>
  <c r="K247" i="14" s="1" a="1"/>
  <c r="K247" i="14" s="1"/>
  <c r="E248" i="14"/>
  <c r="K248" i="14" s="1" a="1"/>
  <c r="K248" i="14" s="1"/>
  <c r="E249" i="14"/>
  <c r="K249" i="14" s="1" a="1"/>
  <c r="K249" i="14" s="1"/>
  <c r="E250" i="14"/>
  <c r="K250" i="14" s="1" a="1"/>
  <c r="K250" i="14" s="1"/>
  <c r="E251" i="14"/>
  <c r="K251" i="14" s="1" a="1"/>
  <c r="K251" i="14" s="1"/>
  <c r="E252" i="14"/>
  <c r="K252" i="14" s="1" a="1"/>
  <c r="K252" i="14" s="1"/>
  <c r="E253" i="14"/>
  <c r="K253" i="14" s="1" a="1"/>
  <c r="K253" i="14" s="1"/>
  <c r="E254" i="14"/>
  <c r="K254" i="14" s="1" a="1"/>
  <c r="K254" i="14" s="1"/>
  <c r="E255" i="14"/>
  <c r="K255" i="14" s="1" a="1"/>
  <c r="K255" i="14" s="1"/>
  <c r="E256" i="14"/>
  <c r="K256" i="14" s="1" a="1"/>
  <c r="K256" i="14" s="1"/>
  <c r="E257" i="14"/>
  <c r="K257" i="14" s="1" a="1"/>
  <c r="K257" i="14" s="1"/>
  <c r="E258" i="14"/>
  <c r="K258" i="14" s="1" a="1"/>
  <c r="K258" i="14" s="1"/>
  <c r="E259" i="14"/>
  <c r="K259" i="14" s="1" a="1"/>
  <c r="K259" i="14" s="1"/>
  <c r="E260" i="14"/>
  <c r="K260" i="14" s="1" a="1"/>
  <c r="K260" i="14" s="1"/>
  <c r="E261" i="14"/>
  <c r="K261" i="14" s="1" a="1"/>
  <c r="K261" i="14" s="1"/>
  <c r="E262" i="14"/>
  <c r="K262" i="14" s="1" a="1"/>
  <c r="K262" i="14" s="1"/>
  <c r="E263" i="14"/>
  <c r="K263" i="14" s="1" a="1"/>
  <c r="K263" i="14" s="1"/>
  <c r="E264" i="14"/>
  <c r="K264" i="14" s="1" a="1"/>
  <c r="K264" i="14" s="1"/>
  <c r="E265" i="14"/>
  <c r="K265" i="14" s="1" a="1"/>
  <c r="K265" i="14" s="1"/>
  <c r="E266" i="14"/>
  <c r="K266" i="14" s="1" a="1"/>
  <c r="K266" i="14" s="1"/>
  <c r="E267" i="14"/>
  <c r="K267" i="14" s="1" a="1"/>
  <c r="K267" i="14" s="1"/>
  <c r="E268" i="14"/>
  <c r="K268" i="14" s="1" a="1"/>
  <c r="K268" i="14" s="1"/>
  <c r="E269" i="14"/>
  <c r="K269" i="14" s="1" a="1"/>
  <c r="K269" i="14" s="1"/>
  <c r="E270" i="14"/>
  <c r="K270" i="14" s="1" a="1"/>
  <c r="K270" i="14" s="1"/>
  <c r="E271" i="14"/>
  <c r="K271" i="14" s="1" a="1"/>
  <c r="K271" i="14" s="1"/>
  <c r="E272" i="14"/>
  <c r="K272" i="14" s="1" a="1"/>
  <c r="K272" i="14" s="1"/>
  <c r="E273" i="14"/>
  <c r="K273" i="14" s="1" a="1"/>
  <c r="K273" i="14" s="1"/>
  <c r="E274" i="14"/>
  <c r="K274" i="14" s="1" a="1"/>
  <c r="K274" i="14" s="1"/>
  <c r="E275" i="14"/>
  <c r="K275" i="14" s="1" a="1"/>
  <c r="K275" i="14" s="1"/>
  <c r="E276" i="14"/>
  <c r="K276" i="14" s="1" a="1"/>
  <c r="K276" i="14" s="1"/>
  <c r="E277" i="14"/>
  <c r="K277" i="14" s="1" a="1"/>
  <c r="K277" i="14" s="1"/>
  <c r="E278" i="14"/>
  <c r="K278" i="14" s="1" a="1"/>
  <c r="K278" i="14" s="1"/>
  <c r="E279" i="14"/>
  <c r="K279" i="14" s="1" a="1"/>
  <c r="K279" i="14" s="1"/>
  <c r="E280" i="14"/>
  <c r="K280" i="14" s="1" a="1"/>
  <c r="K280" i="14" s="1"/>
  <c r="E281" i="14"/>
  <c r="K281" i="14" s="1" a="1"/>
  <c r="K281" i="14" s="1"/>
  <c r="E282" i="14"/>
  <c r="K282" i="14" s="1" a="1"/>
  <c r="K282" i="14" s="1"/>
  <c r="E283" i="14"/>
  <c r="K283" i="14" s="1" a="1"/>
  <c r="K283" i="14" s="1"/>
  <c r="E284" i="14"/>
  <c r="K284" i="14" s="1" a="1"/>
  <c r="K284" i="14" s="1"/>
  <c r="E285" i="14"/>
  <c r="K285" i="14" s="1" a="1"/>
  <c r="K285" i="14" s="1"/>
  <c r="E286" i="14"/>
  <c r="K286" i="14" s="1" a="1"/>
  <c r="K286" i="14" s="1"/>
  <c r="E287" i="14"/>
  <c r="K287" i="14" s="1" a="1"/>
  <c r="K287" i="14" s="1"/>
  <c r="E288" i="14"/>
  <c r="K288" i="14" s="1" a="1"/>
  <c r="K288" i="14" s="1"/>
  <c r="E289" i="14"/>
  <c r="K289" i="14" s="1" a="1"/>
  <c r="K289" i="14" s="1"/>
  <c r="E290" i="14"/>
  <c r="K290" i="14" s="1" a="1"/>
  <c r="K290" i="14" s="1"/>
  <c r="E291" i="14"/>
  <c r="K291" i="14" s="1" a="1"/>
  <c r="K291" i="14" s="1"/>
  <c r="E292" i="14"/>
  <c r="K292" i="14" s="1" a="1"/>
  <c r="K292" i="14" s="1"/>
  <c r="E293" i="14"/>
  <c r="K293" i="14" s="1" a="1"/>
  <c r="K293" i="14" s="1"/>
  <c r="E294" i="14"/>
  <c r="K294" i="14" s="1" a="1"/>
  <c r="K294" i="14" s="1"/>
  <c r="E295" i="14"/>
  <c r="K295" i="14" s="1" a="1"/>
  <c r="K295" i="14" s="1"/>
  <c r="E296" i="14"/>
  <c r="K296" i="14" s="1" a="1"/>
  <c r="K296" i="14" s="1"/>
  <c r="E297" i="14"/>
  <c r="K297" i="14" s="1" a="1"/>
  <c r="K297" i="14" s="1"/>
  <c r="E298" i="14"/>
  <c r="K298" i="14" s="1" a="1"/>
  <c r="K298" i="14" s="1"/>
  <c r="E299" i="14"/>
  <c r="K299" i="14" s="1" a="1"/>
  <c r="K299" i="14" s="1"/>
  <c r="E300" i="14"/>
  <c r="K300" i="14" s="1" a="1"/>
  <c r="K300" i="14" s="1"/>
  <c r="E301" i="14"/>
  <c r="K301" i="14" s="1" a="1"/>
  <c r="K301" i="14" s="1"/>
  <c r="E302" i="14"/>
  <c r="K302" i="14" s="1" a="1"/>
  <c r="K302" i="14" s="1"/>
  <c r="E303" i="14"/>
  <c r="K303" i="14" s="1" a="1"/>
  <c r="K303" i="14" s="1"/>
  <c r="E304" i="14"/>
  <c r="K304" i="14" s="1" a="1"/>
  <c r="K304" i="14" s="1"/>
  <c r="E305" i="14"/>
  <c r="K305" i="14" s="1" a="1"/>
  <c r="K305" i="14" s="1"/>
  <c r="E306" i="14"/>
  <c r="K306" i="14" s="1" a="1"/>
  <c r="K306" i="14" s="1"/>
  <c r="E307" i="14"/>
  <c r="K307" i="14" s="1" a="1"/>
  <c r="K307" i="14" s="1"/>
  <c r="E308" i="14"/>
  <c r="K308" i="14" s="1" a="1"/>
  <c r="K308" i="14" s="1"/>
  <c r="E309" i="14"/>
  <c r="K309" i="14" s="1" a="1"/>
  <c r="K309" i="14" s="1"/>
  <c r="E310" i="14"/>
  <c r="K310" i="14" s="1" a="1"/>
  <c r="K310" i="14" s="1"/>
  <c r="E311" i="14"/>
  <c r="K311" i="14" s="1" a="1"/>
  <c r="K311" i="14" s="1"/>
  <c r="E312" i="14"/>
  <c r="K312" i="14" s="1" a="1"/>
  <c r="K312" i="14" s="1"/>
  <c r="E313" i="14"/>
  <c r="K313" i="14" s="1" a="1"/>
  <c r="K313" i="14" s="1"/>
  <c r="E314" i="14"/>
  <c r="K314" i="14" s="1" a="1"/>
  <c r="K314" i="14" s="1"/>
  <c r="E315" i="14"/>
  <c r="K315" i="14" s="1" a="1"/>
  <c r="K315" i="14" s="1"/>
  <c r="E316" i="14"/>
  <c r="K316" i="14" s="1" a="1"/>
  <c r="K316" i="14" s="1"/>
  <c r="E317" i="14"/>
  <c r="K317" i="14" s="1" a="1"/>
  <c r="K317" i="14" s="1"/>
  <c r="E318" i="14"/>
  <c r="K318" i="14" s="1" a="1"/>
  <c r="K318" i="14" s="1"/>
  <c r="E319" i="14"/>
  <c r="K319" i="14" s="1" a="1"/>
  <c r="K319" i="14" s="1"/>
  <c r="E320" i="14"/>
  <c r="K320" i="14" s="1" a="1"/>
  <c r="K320" i="14" s="1"/>
  <c r="E321" i="14"/>
  <c r="K321" i="14" s="1" a="1"/>
  <c r="K321" i="14" s="1"/>
  <c r="E322" i="14"/>
  <c r="K322" i="14" s="1" a="1"/>
  <c r="K322" i="14" s="1"/>
  <c r="E323" i="14"/>
  <c r="K323" i="14" s="1" a="1"/>
  <c r="K323" i="14" s="1"/>
  <c r="E324" i="14"/>
  <c r="K324" i="14" s="1" a="1"/>
  <c r="K324" i="14" s="1"/>
  <c r="E325" i="14"/>
  <c r="K325" i="14" s="1" a="1"/>
  <c r="K325" i="14" s="1"/>
  <c r="E326" i="14"/>
  <c r="K326" i="14" s="1" a="1"/>
  <c r="K326" i="14" s="1"/>
  <c r="E327" i="14"/>
  <c r="K327" i="14" s="1" a="1"/>
  <c r="K327" i="14" s="1"/>
  <c r="E328" i="14"/>
  <c r="K328" i="14" s="1" a="1"/>
  <c r="K328" i="14" s="1"/>
  <c r="E329" i="14"/>
  <c r="K329" i="14" s="1" a="1"/>
  <c r="K329" i="14" s="1"/>
  <c r="E330" i="14"/>
  <c r="K330" i="14" s="1" a="1"/>
  <c r="K330" i="14" s="1"/>
  <c r="E331" i="14"/>
  <c r="K331" i="14" s="1" a="1"/>
  <c r="K331" i="14" s="1"/>
  <c r="E332" i="14"/>
  <c r="K332" i="14" s="1" a="1"/>
  <c r="K332" i="14" s="1"/>
  <c r="E333" i="14"/>
  <c r="K333" i="14" s="1" a="1"/>
  <c r="K333" i="14" s="1"/>
  <c r="E334" i="14"/>
  <c r="K334" i="14" s="1" a="1"/>
  <c r="K334" i="14" s="1"/>
  <c r="E335" i="14"/>
  <c r="K335" i="14" s="1" a="1"/>
  <c r="K335" i="14" s="1"/>
  <c r="E336" i="14"/>
  <c r="K336" i="14" s="1" a="1"/>
  <c r="K336" i="14" s="1"/>
  <c r="E337" i="14"/>
  <c r="K337" i="14" s="1" a="1"/>
  <c r="K337" i="14" s="1"/>
  <c r="E338" i="14"/>
  <c r="K338" i="14" s="1" a="1"/>
  <c r="K338" i="14" s="1"/>
  <c r="E339" i="14"/>
  <c r="K339" i="14" s="1" a="1"/>
  <c r="K339" i="14" s="1"/>
  <c r="E340" i="14"/>
  <c r="K340" i="14" s="1" a="1"/>
  <c r="K340" i="14" s="1"/>
  <c r="E341" i="14"/>
  <c r="K341" i="14" s="1" a="1"/>
  <c r="K341" i="14" s="1"/>
  <c r="E342" i="14"/>
  <c r="K342" i="14" s="1" a="1"/>
  <c r="K342" i="14" s="1"/>
  <c r="E343" i="14"/>
  <c r="K343" i="14" s="1" a="1"/>
  <c r="K343" i="14" s="1"/>
  <c r="E344" i="14"/>
  <c r="K344" i="14" s="1" a="1"/>
  <c r="K344" i="14" s="1"/>
  <c r="E345" i="14"/>
  <c r="K345" i="14" s="1" a="1"/>
  <c r="K345" i="14" s="1"/>
  <c r="E346" i="14"/>
  <c r="K346" i="14" s="1" a="1"/>
  <c r="K346" i="14" s="1"/>
  <c r="E347" i="14"/>
  <c r="K347" i="14" s="1" a="1"/>
  <c r="K347" i="14" s="1"/>
  <c r="E348" i="14"/>
  <c r="K348" i="14" s="1" a="1"/>
  <c r="K348" i="14" s="1"/>
  <c r="E349" i="14"/>
  <c r="K349" i="14" s="1" a="1"/>
  <c r="K349" i="14" s="1"/>
  <c r="E350" i="14"/>
  <c r="K350" i="14" s="1" a="1"/>
  <c r="K350" i="14" s="1"/>
  <c r="E351" i="14"/>
  <c r="K351" i="14" s="1" a="1"/>
  <c r="K351" i="14" s="1"/>
  <c r="E352" i="14"/>
  <c r="K352" i="14" s="1" a="1"/>
  <c r="K352" i="14" s="1"/>
  <c r="E353" i="14"/>
  <c r="K353" i="14" s="1" a="1"/>
  <c r="K353" i="14" s="1"/>
  <c r="E354" i="14"/>
  <c r="K354" i="14" s="1" a="1"/>
  <c r="K354" i="14" s="1"/>
  <c r="E355" i="14"/>
  <c r="K355" i="14" s="1" a="1"/>
  <c r="K355" i="14" s="1"/>
  <c r="E356" i="14"/>
  <c r="K356" i="14" s="1" a="1"/>
  <c r="K356" i="14" s="1"/>
  <c r="E357" i="14"/>
  <c r="K357" i="14" s="1" a="1"/>
  <c r="K357" i="14" s="1"/>
  <c r="E358" i="14"/>
  <c r="K358" i="14" s="1" a="1"/>
  <c r="K358" i="14" s="1"/>
  <c r="E359" i="14"/>
  <c r="K359" i="14" s="1" a="1"/>
  <c r="K359" i="14" s="1"/>
  <c r="E360" i="14"/>
  <c r="K360" i="14" s="1" a="1"/>
  <c r="K360" i="14" s="1"/>
  <c r="E361" i="14"/>
  <c r="K361" i="14" s="1" a="1"/>
  <c r="K361" i="14" s="1"/>
  <c r="E362" i="14"/>
  <c r="K362" i="14" s="1" a="1"/>
  <c r="K362" i="14" s="1"/>
  <c r="E363" i="14"/>
  <c r="K363" i="14" s="1" a="1"/>
  <c r="K363" i="14" s="1"/>
  <c r="E364" i="14"/>
  <c r="K364" i="14" s="1" a="1"/>
  <c r="K364" i="14" s="1"/>
  <c r="E365" i="14"/>
  <c r="K365" i="14" s="1" a="1"/>
  <c r="K365" i="14" s="1"/>
  <c r="E366" i="14"/>
  <c r="K366" i="14" s="1" a="1"/>
  <c r="K366" i="14" s="1"/>
  <c r="E2" i="14"/>
  <c r="K2" i="14" s="1" a="1"/>
  <c r="K2" i="14" s="1"/>
  <c r="C6" i="14"/>
  <c r="I6" i="14" s="1" a="1"/>
  <c r="I6" i="14" s="1"/>
  <c r="C5" i="14"/>
  <c r="I5" i="14" s="1" a="1"/>
  <c r="I5" i="14" s="1"/>
  <c r="C4" i="14"/>
  <c r="I4" i="14" s="1" a="1"/>
  <c r="I4" i="14" s="1"/>
  <c r="C3" i="14"/>
  <c r="I3" i="14" s="1" a="1"/>
  <c r="I3" i="14" s="1"/>
  <c r="C2" i="14"/>
  <c r="I2" i="14" s="1" a="1"/>
  <c r="I2" i="14" s="1"/>
  <c r="C7" i="14"/>
  <c r="I7" i="14" s="1" a="1"/>
  <c r="I7" i="14" s="1"/>
  <c r="C8" i="14"/>
  <c r="I8" i="14" s="1" a="1"/>
  <c r="I8" i="14" s="1"/>
  <c r="C9" i="14"/>
  <c r="I9" i="14" s="1" a="1"/>
  <c r="I9" i="14" s="1"/>
  <c r="C10" i="14"/>
  <c r="I10" i="14" s="1" a="1"/>
  <c r="I10" i="14" s="1"/>
  <c r="C11" i="14"/>
  <c r="I11" i="14" s="1" a="1"/>
  <c r="I11" i="14" s="1"/>
  <c r="C12" i="14"/>
  <c r="I12" i="14" s="1" a="1"/>
  <c r="I12" i="14" s="1"/>
  <c r="C13" i="14"/>
  <c r="I13" i="14" s="1" a="1"/>
  <c r="I13" i="14" s="1"/>
  <c r="C14" i="14"/>
  <c r="I14" i="14" s="1" a="1"/>
  <c r="I14" i="14" s="1"/>
  <c r="C15" i="14"/>
  <c r="I15" i="14" s="1" a="1"/>
  <c r="I15" i="14" s="1"/>
  <c r="C16" i="14"/>
  <c r="I16" i="14" s="1" a="1"/>
  <c r="I16" i="14" s="1"/>
  <c r="C17" i="14"/>
  <c r="I17" i="14" s="1" a="1"/>
  <c r="I17" i="14" s="1"/>
  <c r="C18" i="14"/>
  <c r="I18" i="14" s="1" a="1"/>
  <c r="I18" i="14" s="1"/>
  <c r="C19" i="14"/>
  <c r="I19" i="14" s="1" a="1"/>
  <c r="I19" i="14" s="1"/>
  <c r="C20" i="14"/>
  <c r="I20" i="14" s="1" a="1"/>
  <c r="I20" i="14" s="1"/>
  <c r="C21" i="14"/>
  <c r="I21" i="14" s="1" a="1"/>
  <c r="I21" i="14" s="1"/>
  <c r="C22" i="14"/>
  <c r="I22" i="14" s="1" a="1"/>
  <c r="I22" i="14" s="1"/>
  <c r="C23" i="14"/>
  <c r="I23" i="14" s="1" a="1"/>
  <c r="I23" i="14" s="1"/>
  <c r="C24" i="14"/>
  <c r="I24" i="14" s="1" a="1"/>
  <c r="I24" i="14" s="1"/>
  <c r="C25" i="14"/>
  <c r="I25" i="14" s="1" a="1"/>
  <c r="I25" i="14" s="1"/>
  <c r="C26" i="14"/>
  <c r="I26" i="14" s="1" a="1"/>
  <c r="I26" i="14" s="1"/>
  <c r="C27" i="14"/>
  <c r="I27" i="14" s="1" a="1"/>
  <c r="I27" i="14" s="1"/>
  <c r="C28" i="14"/>
  <c r="I28" i="14" s="1" a="1"/>
  <c r="I28" i="14" s="1"/>
  <c r="C29" i="14"/>
  <c r="I29" i="14" s="1" a="1"/>
  <c r="I29" i="14" s="1"/>
  <c r="C30" i="14"/>
  <c r="I30" i="14" s="1" a="1"/>
  <c r="I30" i="14" s="1"/>
  <c r="C31" i="14"/>
  <c r="I31" i="14" s="1" a="1"/>
  <c r="I31" i="14" s="1"/>
  <c r="C32" i="14"/>
  <c r="I32" i="14" s="1" a="1"/>
  <c r="I32" i="14" s="1"/>
  <c r="C33" i="14"/>
  <c r="I33" i="14" s="1" a="1"/>
  <c r="I33" i="14" s="1"/>
  <c r="C34" i="14"/>
  <c r="I34" i="14" s="1" a="1"/>
  <c r="I34" i="14" s="1"/>
  <c r="C35" i="14"/>
  <c r="I35" i="14" s="1" a="1"/>
  <c r="I35" i="14" s="1"/>
  <c r="C36" i="14"/>
  <c r="I36" i="14" s="1" a="1"/>
  <c r="I36" i="14" s="1"/>
  <c r="C37" i="14"/>
  <c r="I37" i="14" s="1" a="1"/>
  <c r="I37" i="14" s="1"/>
  <c r="C38" i="14"/>
  <c r="I38" i="14" s="1" a="1"/>
  <c r="I38" i="14" s="1"/>
  <c r="C39" i="14"/>
  <c r="I39" i="14" s="1" a="1"/>
  <c r="I39" i="14" s="1"/>
  <c r="C40" i="14"/>
  <c r="I40" i="14" s="1" a="1"/>
  <c r="I40" i="14" s="1"/>
  <c r="C41" i="14"/>
  <c r="I41" i="14" s="1" a="1"/>
  <c r="I41" i="14" s="1"/>
  <c r="C42" i="14"/>
  <c r="I42" i="14" s="1" a="1"/>
  <c r="I42" i="14" s="1"/>
  <c r="C43" i="14"/>
  <c r="I43" i="14" s="1" a="1"/>
  <c r="I43" i="14" s="1"/>
  <c r="C44" i="14"/>
  <c r="I44" i="14" s="1" a="1"/>
  <c r="I44" i="14" s="1"/>
  <c r="C45" i="14"/>
  <c r="I45" i="14" s="1" a="1"/>
  <c r="I45" i="14" s="1"/>
  <c r="C46" i="14"/>
  <c r="I46" i="14" s="1" a="1"/>
  <c r="I46" i="14" s="1"/>
  <c r="C47" i="14"/>
  <c r="I47" i="14" s="1" a="1"/>
  <c r="I47" i="14" s="1"/>
  <c r="C48" i="14"/>
  <c r="I48" i="14" s="1" a="1"/>
  <c r="I48" i="14" s="1"/>
  <c r="C49" i="14"/>
  <c r="I49" i="14" s="1" a="1"/>
  <c r="I49" i="14" s="1"/>
  <c r="C50" i="14"/>
  <c r="I50" i="14" s="1" a="1"/>
  <c r="I50" i="14" s="1"/>
  <c r="C51" i="14"/>
  <c r="I51" i="14" s="1" a="1"/>
  <c r="I51" i="14" s="1"/>
  <c r="C52" i="14"/>
  <c r="I52" i="14" s="1" a="1"/>
  <c r="I52" i="14" s="1"/>
  <c r="C53" i="14"/>
  <c r="I53" i="14" s="1" a="1"/>
  <c r="I53" i="14" s="1"/>
  <c r="C54" i="14"/>
  <c r="I54" i="14" s="1" a="1"/>
  <c r="I54" i="14" s="1"/>
  <c r="C55" i="14"/>
  <c r="I55" i="14" s="1" a="1"/>
  <c r="I55" i="14" s="1"/>
  <c r="C56" i="14"/>
  <c r="I56" i="14" s="1" a="1"/>
  <c r="I56" i="14" s="1"/>
  <c r="C57" i="14"/>
  <c r="I57" i="14" s="1" a="1"/>
  <c r="I57" i="14" s="1"/>
  <c r="C58" i="14"/>
  <c r="I58" i="14" s="1" a="1"/>
  <c r="I58" i="14" s="1"/>
  <c r="C59" i="14"/>
  <c r="I59" i="14" s="1" a="1"/>
  <c r="I59" i="14" s="1"/>
  <c r="C60" i="14"/>
  <c r="I60" i="14" s="1" a="1"/>
  <c r="I60" i="14" s="1"/>
  <c r="C61" i="14"/>
  <c r="I61" i="14" s="1" a="1"/>
  <c r="I61" i="14" s="1"/>
  <c r="C62" i="14"/>
  <c r="I62" i="14" s="1" a="1"/>
  <c r="I62" i="14" s="1"/>
  <c r="C63" i="14"/>
  <c r="I63" i="14" s="1" a="1"/>
  <c r="I63" i="14" s="1"/>
  <c r="C64" i="14"/>
  <c r="I64" i="14" s="1" a="1"/>
  <c r="I64" i="14" s="1"/>
  <c r="C65" i="14"/>
  <c r="I65" i="14" s="1" a="1"/>
  <c r="I65" i="14" s="1"/>
  <c r="C66" i="14"/>
  <c r="I66" i="14" s="1" a="1"/>
  <c r="I66" i="14" s="1"/>
  <c r="C67" i="14"/>
  <c r="I67" i="14" s="1" a="1"/>
  <c r="I67" i="14" s="1"/>
  <c r="C68" i="14"/>
  <c r="I68" i="14" s="1" a="1"/>
  <c r="I68" i="14" s="1"/>
  <c r="C69" i="14"/>
  <c r="I69" i="14" s="1" a="1"/>
  <c r="I69" i="14" s="1"/>
  <c r="C70" i="14"/>
  <c r="I70" i="14" s="1" a="1"/>
  <c r="I70" i="14" s="1"/>
  <c r="C71" i="14"/>
  <c r="I71" i="14" s="1" a="1"/>
  <c r="I71" i="14" s="1"/>
  <c r="C72" i="14"/>
  <c r="I72" i="14" s="1" a="1"/>
  <c r="I72" i="14" s="1"/>
  <c r="C73" i="14"/>
  <c r="I73" i="14" s="1" a="1"/>
  <c r="I73" i="14" s="1"/>
  <c r="C74" i="14"/>
  <c r="I74" i="14" s="1" a="1"/>
  <c r="I74" i="14" s="1"/>
  <c r="C75" i="14"/>
  <c r="I75" i="14" s="1" a="1"/>
  <c r="I75" i="14" s="1"/>
  <c r="C76" i="14"/>
  <c r="I76" i="14" s="1" a="1"/>
  <c r="I76" i="14" s="1"/>
  <c r="C77" i="14"/>
  <c r="I77" i="14" s="1" a="1"/>
  <c r="I77" i="14" s="1"/>
  <c r="C78" i="14"/>
  <c r="I78" i="14" s="1" a="1"/>
  <c r="I78" i="14" s="1"/>
  <c r="C79" i="14"/>
  <c r="I79" i="14" s="1" a="1"/>
  <c r="I79" i="14" s="1"/>
  <c r="C80" i="14"/>
  <c r="I80" i="14" s="1" a="1"/>
  <c r="I80" i="14" s="1"/>
  <c r="C81" i="14"/>
  <c r="I81" i="14" s="1" a="1"/>
  <c r="I81" i="14" s="1"/>
  <c r="C82" i="14"/>
  <c r="I82" i="14" s="1" a="1"/>
  <c r="I82" i="14" s="1"/>
  <c r="C83" i="14"/>
  <c r="I83" i="14" s="1" a="1"/>
  <c r="I83" i="14" s="1"/>
  <c r="C84" i="14"/>
  <c r="I84" i="14" s="1" a="1"/>
  <c r="I84" i="14" s="1"/>
  <c r="C85" i="14"/>
  <c r="I85" i="14" s="1" a="1"/>
  <c r="I85" i="14" s="1"/>
  <c r="C86" i="14"/>
  <c r="I86" i="14" s="1" a="1"/>
  <c r="I86" i="14" s="1"/>
  <c r="C87" i="14"/>
  <c r="I87" i="14" s="1" a="1"/>
  <c r="I87" i="14" s="1"/>
  <c r="C88" i="14"/>
  <c r="I88" i="14" s="1" a="1"/>
  <c r="I88" i="14" s="1"/>
  <c r="C89" i="14"/>
  <c r="I89" i="14" s="1" a="1"/>
  <c r="I89" i="14" s="1"/>
  <c r="C90" i="14"/>
  <c r="I90" i="14" s="1" a="1"/>
  <c r="I90" i="14" s="1"/>
  <c r="C91" i="14"/>
  <c r="I91" i="14" s="1" a="1"/>
  <c r="I91" i="14" s="1"/>
  <c r="C92" i="14"/>
  <c r="I92" i="14" s="1" a="1"/>
  <c r="I92" i="14" s="1"/>
  <c r="C93" i="14"/>
  <c r="I93" i="14" s="1" a="1"/>
  <c r="I93" i="14" s="1"/>
  <c r="C94" i="14"/>
  <c r="I94" i="14" s="1" a="1"/>
  <c r="I94" i="14" s="1"/>
  <c r="C95" i="14"/>
  <c r="I95" i="14" s="1" a="1"/>
  <c r="I95" i="14" s="1"/>
  <c r="C96" i="14"/>
  <c r="I96" i="14" s="1" a="1"/>
  <c r="I96" i="14" s="1"/>
  <c r="C97" i="14"/>
  <c r="I97" i="14" s="1" a="1"/>
  <c r="I97" i="14" s="1"/>
  <c r="C98" i="14"/>
  <c r="I98" i="14" s="1" a="1"/>
  <c r="I98" i="14" s="1"/>
  <c r="C99" i="14"/>
  <c r="I99" i="14" s="1" a="1"/>
  <c r="I99" i="14" s="1"/>
  <c r="C100" i="14"/>
  <c r="I100" i="14" s="1" a="1"/>
  <c r="I100" i="14" s="1"/>
  <c r="C101" i="14"/>
  <c r="I101" i="14" s="1" a="1"/>
  <c r="I101" i="14" s="1"/>
  <c r="C102" i="14"/>
  <c r="I102" i="14" s="1" a="1"/>
  <c r="I102" i="14" s="1"/>
  <c r="C103" i="14"/>
  <c r="I103" i="14" s="1" a="1"/>
  <c r="I103" i="14" s="1"/>
  <c r="C104" i="14"/>
  <c r="I104" i="14" s="1" a="1"/>
  <c r="I104" i="14" s="1"/>
  <c r="C105" i="14"/>
  <c r="I105" i="14" s="1" a="1"/>
  <c r="I105" i="14" s="1"/>
  <c r="C106" i="14"/>
  <c r="I106" i="14" s="1" a="1"/>
  <c r="I106" i="14" s="1"/>
  <c r="C107" i="14"/>
  <c r="I107" i="14" s="1" a="1"/>
  <c r="I107" i="14" s="1"/>
  <c r="C108" i="14"/>
  <c r="I108" i="14" s="1" a="1"/>
  <c r="I108" i="14" s="1"/>
  <c r="C109" i="14"/>
  <c r="I109" i="14" s="1" a="1"/>
  <c r="I109" i="14" s="1"/>
  <c r="C110" i="14"/>
  <c r="I110" i="14" s="1" a="1"/>
  <c r="I110" i="14" s="1"/>
  <c r="C111" i="14"/>
  <c r="I111" i="14" s="1" a="1"/>
  <c r="I111" i="14" s="1"/>
  <c r="C112" i="14"/>
  <c r="I112" i="14" s="1" a="1"/>
  <c r="I112" i="14" s="1"/>
  <c r="C113" i="14"/>
  <c r="I113" i="14" s="1" a="1"/>
  <c r="I113" i="14" s="1"/>
  <c r="C114" i="14"/>
  <c r="I114" i="14" s="1" a="1"/>
  <c r="I114" i="14" s="1"/>
  <c r="C115" i="14"/>
  <c r="I115" i="14" s="1" a="1"/>
  <c r="I115" i="14" s="1"/>
  <c r="C116" i="14"/>
  <c r="I116" i="14" s="1" a="1"/>
  <c r="I116" i="14" s="1"/>
  <c r="C117" i="14"/>
  <c r="I117" i="14" s="1" a="1"/>
  <c r="I117" i="14" s="1"/>
  <c r="C118" i="14"/>
  <c r="I118" i="14" s="1" a="1"/>
  <c r="I118" i="14" s="1"/>
  <c r="C119" i="14"/>
  <c r="I119" i="14" s="1" a="1"/>
  <c r="I119" i="14" s="1"/>
  <c r="C120" i="14"/>
  <c r="I120" i="14" s="1" a="1"/>
  <c r="I120" i="14" s="1"/>
  <c r="C121" i="14"/>
  <c r="I121" i="14" s="1" a="1"/>
  <c r="I121" i="14" s="1"/>
  <c r="C122" i="14"/>
  <c r="I122" i="14" s="1" a="1"/>
  <c r="I122" i="14" s="1"/>
  <c r="C123" i="14"/>
  <c r="I123" i="14" s="1" a="1"/>
  <c r="I123" i="14" s="1"/>
  <c r="C124" i="14"/>
  <c r="I124" i="14" s="1" a="1"/>
  <c r="I124" i="14" s="1"/>
  <c r="C125" i="14"/>
  <c r="I125" i="14" s="1" a="1"/>
  <c r="I125" i="14" s="1"/>
  <c r="C126" i="14"/>
  <c r="I126" i="14" s="1" a="1"/>
  <c r="I126" i="14" s="1"/>
  <c r="C127" i="14"/>
  <c r="I127" i="14" s="1" a="1"/>
  <c r="I127" i="14" s="1"/>
  <c r="C128" i="14"/>
  <c r="I128" i="14" s="1" a="1"/>
  <c r="I128" i="14" s="1"/>
  <c r="C129" i="14"/>
  <c r="I129" i="14" s="1" a="1"/>
  <c r="I129" i="14" s="1"/>
  <c r="C130" i="14"/>
  <c r="I130" i="14" s="1" a="1"/>
  <c r="I130" i="14" s="1"/>
  <c r="C131" i="14"/>
  <c r="I131" i="14" s="1" a="1"/>
  <c r="I131" i="14" s="1"/>
  <c r="C132" i="14"/>
  <c r="I132" i="14" s="1" a="1"/>
  <c r="I132" i="14" s="1"/>
  <c r="C133" i="14"/>
  <c r="I133" i="14" s="1" a="1"/>
  <c r="I133" i="14" s="1"/>
  <c r="C134" i="14"/>
  <c r="I134" i="14" s="1" a="1"/>
  <c r="I134" i="14" s="1"/>
  <c r="C135" i="14"/>
  <c r="I135" i="14" s="1" a="1"/>
  <c r="I135" i="14" s="1"/>
  <c r="C136" i="14"/>
  <c r="I136" i="14" s="1" a="1"/>
  <c r="I136" i="14" s="1"/>
  <c r="C137" i="14"/>
  <c r="I137" i="14" s="1" a="1"/>
  <c r="I137" i="14" s="1"/>
  <c r="C138" i="14"/>
  <c r="I138" i="14" s="1" a="1"/>
  <c r="I138" i="14" s="1"/>
  <c r="C139" i="14"/>
  <c r="I139" i="14" s="1" a="1"/>
  <c r="I139" i="14" s="1"/>
  <c r="C140" i="14"/>
  <c r="I140" i="14" s="1" a="1"/>
  <c r="I140" i="14" s="1"/>
  <c r="C141" i="14"/>
  <c r="I141" i="14" s="1" a="1"/>
  <c r="I141" i="14" s="1"/>
  <c r="C142" i="14"/>
  <c r="I142" i="14" s="1" a="1"/>
  <c r="I142" i="14" s="1"/>
  <c r="C143" i="14"/>
  <c r="I143" i="14" s="1" a="1"/>
  <c r="I143" i="14" s="1"/>
  <c r="C144" i="14"/>
  <c r="I144" i="14" s="1" a="1"/>
  <c r="I144" i="14" s="1"/>
  <c r="C145" i="14"/>
  <c r="I145" i="14" s="1" a="1"/>
  <c r="I145" i="14" s="1"/>
  <c r="C146" i="14"/>
  <c r="I146" i="14" s="1" a="1"/>
  <c r="I146" i="14" s="1"/>
  <c r="C147" i="14"/>
  <c r="I147" i="14" s="1" a="1"/>
  <c r="I147" i="14" s="1"/>
  <c r="C148" i="14"/>
  <c r="I148" i="14" s="1" a="1"/>
  <c r="I148" i="14" s="1"/>
  <c r="C149" i="14"/>
  <c r="I149" i="14" s="1" a="1"/>
  <c r="I149" i="14" s="1"/>
  <c r="C150" i="14"/>
  <c r="I150" i="14" s="1" a="1"/>
  <c r="I150" i="14" s="1"/>
  <c r="C151" i="14"/>
  <c r="I151" i="14" s="1" a="1"/>
  <c r="I151" i="14" s="1"/>
  <c r="C152" i="14"/>
  <c r="I152" i="14" s="1" a="1"/>
  <c r="I152" i="14" s="1"/>
  <c r="C153" i="14"/>
  <c r="I153" i="14" s="1" a="1"/>
  <c r="I153" i="14" s="1"/>
  <c r="C154" i="14"/>
  <c r="I154" i="14" s="1" a="1"/>
  <c r="I154" i="14" s="1"/>
  <c r="C155" i="14"/>
  <c r="I155" i="14" s="1" a="1"/>
  <c r="I155" i="14" s="1"/>
  <c r="C156" i="14"/>
  <c r="I156" i="14" s="1" a="1"/>
  <c r="I156" i="14" s="1"/>
  <c r="C157" i="14"/>
  <c r="I157" i="14" s="1" a="1"/>
  <c r="I157" i="14" s="1"/>
  <c r="C158" i="14"/>
  <c r="I158" i="14" s="1" a="1"/>
  <c r="I158" i="14" s="1"/>
  <c r="C159" i="14"/>
  <c r="I159" i="14" s="1" a="1"/>
  <c r="I159" i="14" s="1"/>
  <c r="C160" i="14"/>
  <c r="I160" i="14" s="1" a="1"/>
  <c r="I160" i="14" s="1"/>
  <c r="C161" i="14"/>
  <c r="I161" i="14" s="1" a="1"/>
  <c r="I161" i="14" s="1"/>
  <c r="C162" i="14"/>
  <c r="I162" i="14" s="1" a="1"/>
  <c r="I162" i="14" s="1"/>
  <c r="C163" i="14"/>
  <c r="I163" i="14" s="1" a="1"/>
  <c r="I163" i="14" s="1"/>
  <c r="C164" i="14"/>
  <c r="I164" i="14" s="1" a="1"/>
  <c r="I164" i="14" s="1"/>
  <c r="C165" i="14"/>
  <c r="I165" i="14" s="1" a="1"/>
  <c r="I165" i="14" s="1"/>
  <c r="C166" i="14"/>
  <c r="I166" i="14" s="1" a="1"/>
  <c r="I166" i="14" s="1"/>
  <c r="C167" i="14"/>
  <c r="I167" i="14" s="1" a="1"/>
  <c r="I167" i="14" s="1"/>
  <c r="C168" i="14"/>
  <c r="I168" i="14" s="1" a="1"/>
  <c r="I168" i="14" s="1"/>
  <c r="C169" i="14"/>
  <c r="I169" i="14" s="1" a="1"/>
  <c r="I169" i="14" s="1"/>
  <c r="C170" i="14"/>
  <c r="I170" i="14" s="1" a="1"/>
  <c r="I170" i="14" s="1"/>
  <c r="C171" i="14"/>
  <c r="I171" i="14" s="1" a="1"/>
  <c r="I171" i="14" s="1"/>
  <c r="C172" i="14"/>
  <c r="I172" i="14" s="1" a="1"/>
  <c r="I172" i="14" s="1"/>
  <c r="C173" i="14"/>
  <c r="I173" i="14" s="1" a="1"/>
  <c r="I173" i="14" s="1"/>
  <c r="C174" i="14"/>
  <c r="I174" i="14" s="1" a="1"/>
  <c r="I174" i="14" s="1"/>
  <c r="C175" i="14"/>
  <c r="I175" i="14" s="1" a="1"/>
  <c r="I175" i="14" s="1"/>
  <c r="C176" i="14"/>
  <c r="I176" i="14" s="1" a="1"/>
  <c r="I176" i="14" s="1"/>
  <c r="C177" i="14"/>
  <c r="I177" i="14" s="1" a="1"/>
  <c r="I177" i="14" s="1"/>
  <c r="C178" i="14"/>
  <c r="I178" i="14" s="1" a="1"/>
  <c r="I178" i="14" s="1"/>
  <c r="C179" i="14"/>
  <c r="I179" i="14" s="1" a="1"/>
  <c r="I179" i="14" s="1"/>
  <c r="C180" i="14"/>
  <c r="I180" i="14" s="1" a="1"/>
  <c r="I180" i="14" s="1"/>
  <c r="C181" i="14"/>
  <c r="I181" i="14" s="1" a="1"/>
  <c r="I181" i="14" s="1"/>
  <c r="C182" i="14"/>
  <c r="I182" i="14" s="1" a="1"/>
  <c r="I182" i="14" s="1"/>
  <c r="C183" i="14"/>
  <c r="I183" i="14" s="1" a="1"/>
  <c r="I183" i="14" s="1"/>
  <c r="C184" i="14"/>
  <c r="I184" i="14" s="1" a="1"/>
  <c r="I184" i="14" s="1"/>
  <c r="C185" i="14"/>
  <c r="I185" i="14" s="1" a="1"/>
  <c r="I185" i="14" s="1"/>
  <c r="C186" i="14"/>
  <c r="I186" i="14" s="1" a="1"/>
  <c r="I186" i="14" s="1"/>
  <c r="C187" i="14"/>
  <c r="I187" i="14" s="1" a="1"/>
  <c r="I187" i="14" s="1"/>
  <c r="C188" i="14"/>
  <c r="I188" i="14" s="1" a="1"/>
  <c r="I188" i="14" s="1"/>
  <c r="C189" i="14"/>
  <c r="I189" i="14" s="1" a="1"/>
  <c r="I189" i="14" s="1"/>
  <c r="C190" i="14"/>
  <c r="I190" i="14" s="1" a="1"/>
  <c r="I190" i="14" s="1"/>
  <c r="C191" i="14"/>
  <c r="I191" i="14" s="1" a="1"/>
  <c r="I191" i="14" s="1"/>
  <c r="C192" i="14"/>
  <c r="I192" i="14" s="1" a="1"/>
  <c r="I192" i="14" s="1"/>
  <c r="C193" i="14"/>
  <c r="I193" i="14" s="1" a="1"/>
  <c r="I193" i="14" s="1"/>
  <c r="C194" i="14"/>
  <c r="I194" i="14" s="1" a="1"/>
  <c r="I194" i="14" s="1"/>
  <c r="C195" i="14"/>
  <c r="I195" i="14" s="1" a="1"/>
  <c r="I195" i="14" s="1"/>
  <c r="C196" i="14"/>
  <c r="I196" i="14" s="1" a="1"/>
  <c r="I196" i="14" s="1"/>
  <c r="C197" i="14"/>
  <c r="I197" i="14" s="1" a="1"/>
  <c r="I197" i="14" s="1"/>
  <c r="C198" i="14"/>
  <c r="I198" i="14" s="1" a="1"/>
  <c r="I198" i="14" s="1"/>
  <c r="C199" i="14"/>
  <c r="I199" i="14" s="1" a="1"/>
  <c r="I199" i="14" s="1"/>
  <c r="C200" i="14"/>
  <c r="I200" i="14" s="1" a="1"/>
  <c r="I200" i="14" s="1"/>
  <c r="C201" i="14"/>
  <c r="I201" i="14" s="1" a="1"/>
  <c r="I201" i="14" s="1"/>
  <c r="C202" i="14"/>
  <c r="I202" i="14" s="1" a="1"/>
  <c r="I202" i="14" s="1"/>
  <c r="C203" i="14"/>
  <c r="I203" i="14" s="1" a="1"/>
  <c r="I203" i="14" s="1"/>
  <c r="C204" i="14"/>
  <c r="I204" i="14" s="1" a="1"/>
  <c r="I204" i="14" s="1"/>
  <c r="C205" i="14"/>
  <c r="I205" i="14" s="1" a="1"/>
  <c r="I205" i="14" s="1"/>
  <c r="C206" i="14"/>
  <c r="I206" i="14" s="1" a="1"/>
  <c r="I206" i="14" s="1"/>
  <c r="C207" i="14"/>
  <c r="I207" i="14" s="1" a="1"/>
  <c r="I207" i="14" s="1"/>
  <c r="C208" i="14"/>
  <c r="I208" i="14" s="1" a="1"/>
  <c r="I208" i="14" s="1"/>
  <c r="C209" i="14"/>
  <c r="I209" i="14" s="1" a="1"/>
  <c r="I209" i="14" s="1"/>
  <c r="C210" i="14"/>
  <c r="I210" i="14" s="1" a="1"/>
  <c r="I210" i="14" s="1"/>
  <c r="C211" i="14"/>
  <c r="I211" i="14" s="1" a="1"/>
  <c r="I211" i="14" s="1"/>
  <c r="C212" i="14"/>
  <c r="I212" i="14" s="1" a="1"/>
  <c r="I212" i="14" s="1"/>
  <c r="C213" i="14"/>
  <c r="I213" i="14" s="1" a="1"/>
  <c r="I213" i="14" s="1"/>
  <c r="C214" i="14"/>
  <c r="I214" i="14" s="1" a="1"/>
  <c r="I214" i="14" s="1"/>
  <c r="C215" i="14"/>
  <c r="I215" i="14" s="1" a="1"/>
  <c r="I215" i="14" s="1"/>
  <c r="C216" i="14"/>
  <c r="I216" i="14" s="1" a="1"/>
  <c r="I216" i="14" s="1"/>
  <c r="C217" i="14"/>
  <c r="I217" i="14" s="1" a="1"/>
  <c r="I217" i="14" s="1"/>
  <c r="C218" i="14"/>
  <c r="I218" i="14" s="1" a="1"/>
  <c r="I218" i="14" s="1"/>
  <c r="C219" i="14"/>
  <c r="I219" i="14" s="1" a="1"/>
  <c r="I219" i="14" s="1"/>
  <c r="C220" i="14"/>
  <c r="I220" i="14" s="1" a="1"/>
  <c r="I220" i="14" s="1"/>
  <c r="C221" i="14"/>
  <c r="I221" i="14" s="1" a="1"/>
  <c r="I221" i="14" s="1"/>
  <c r="C222" i="14"/>
  <c r="I222" i="14" s="1" a="1"/>
  <c r="I222" i="14" s="1"/>
  <c r="C223" i="14"/>
  <c r="I223" i="14" s="1" a="1"/>
  <c r="I223" i="14" s="1"/>
  <c r="C224" i="14"/>
  <c r="I224" i="14" s="1" a="1"/>
  <c r="I224" i="14" s="1"/>
  <c r="C225" i="14"/>
  <c r="I225" i="14" s="1" a="1"/>
  <c r="I225" i="14" s="1"/>
  <c r="C226" i="14"/>
  <c r="I226" i="14" s="1" a="1"/>
  <c r="I226" i="14" s="1"/>
  <c r="C227" i="14"/>
  <c r="I227" i="14" s="1" a="1"/>
  <c r="I227" i="14" s="1"/>
  <c r="C228" i="14"/>
  <c r="I228" i="14" s="1" a="1"/>
  <c r="I228" i="14" s="1"/>
  <c r="C229" i="14"/>
  <c r="I229" i="14" s="1" a="1"/>
  <c r="I229" i="14" s="1"/>
  <c r="C230" i="14"/>
  <c r="I230" i="14" s="1" a="1"/>
  <c r="I230" i="14" s="1"/>
  <c r="C231" i="14"/>
  <c r="I231" i="14" s="1" a="1"/>
  <c r="I231" i="14" s="1"/>
  <c r="C232" i="14"/>
  <c r="I232" i="14" s="1" a="1"/>
  <c r="I232" i="14" s="1"/>
  <c r="C233" i="14"/>
  <c r="I233" i="14" s="1" a="1"/>
  <c r="I233" i="14" s="1"/>
  <c r="C234" i="14"/>
  <c r="I234" i="14" s="1" a="1"/>
  <c r="I234" i="14" s="1"/>
  <c r="C235" i="14"/>
  <c r="I235" i="14" s="1" a="1"/>
  <c r="I235" i="14" s="1"/>
  <c r="C236" i="14"/>
  <c r="I236" i="14" s="1" a="1"/>
  <c r="I236" i="14" s="1"/>
  <c r="C237" i="14"/>
  <c r="I237" i="14" s="1" a="1"/>
  <c r="I237" i="14" s="1"/>
  <c r="C238" i="14"/>
  <c r="I238" i="14" s="1" a="1"/>
  <c r="I238" i="14" s="1"/>
  <c r="C239" i="14"/>
  <c r="I239" i="14" s="1" a="1"/>
  <c r="I239" i="14" s="1"/>
  <c r="C240" i="14"/>
  <c r="I240" i="14" s="1" a="1"/>
  <c r="I240" i="14" s="1"/>
  <c r="C241" i="14"/>
  <c r="I241" i="14" s="1" a="1"/>
  <c r="I241" i="14" s="1"/>
  <c r="C242" i="14"/>
  <c r="I242" i="14" s="1" a="1"/>
  <c r="I242" i="14" s="1"/>
  <c r="C243" i="14"/>
  <c r="I243" i="14" s="1" a="1"/>
  <c r="I243" i="14" s="1"/>
  <c r="C244" i="14"/>
  <c r="I244" i="14" s="1" a="1"/>
  <c r="I244" i="14" s="1"/>
  <c r="C245" i="14"/>
  <c r="I245" i="14" s="1" a="1"/>
  <c r="I245" i="14" s="1"/>
  <c r="C246" i="14"/>
  <c r="I246" i="14" s="1" a="1"/>
  <c r="I246" i="14" s="1"/>
  <c r="C247" i="14"/>
  <c r="I247" i="14" s="1" a="1"/>
  <c r="I247" i="14" s="1"/>
  <c r="C248" i="14"/>
  <c r="I248" i="14" s="1" a="1"/>
  <c r="I248" i="14" s="1"/>
  <c r="C249" i="14"/>
  <c r="I249" i="14" s="1" a="1"/>
  <c r="I249" i="14" s="1"/>
  <c r="C250" i="14"/>
  <c r="I250" i="14" s="1" a="1"/>
  <c r="I250" i="14" s="1"/>
  <c r="C251" i="14"/>
  <c r="I251" i="14" s="1" a="1"/>
  <c r="I251" i="14" s="1"/>
  <c r="C252" i="14"/>
  <c r="I252" i="14" s="1" a="1"/>
  <c r="I252" i="14" s="1"/>
  <c r="C253" i="14"/>
  <c r="I253" i="14" s="1" a="1"/>
  <c r="I253" i="14" s="1"/>
  <c r="C254" i="14"/>
  <c r="I254" i="14" s="1" a="1"/>
  <c r="I254" i="14" s="1"/>
  <c r="C255" i="14"/>
  <c r="I255" i="14" s="1" a="1"/>
  <c r="I255" i="14" s="1"/>
  <c r="C256" i="14"/>
  <c r="I256" i="14" s="1" a="1"/>
  <c r="I256" i="14" s="1"/>
  <c r="C257" i="14"/>
  <c r="I257" i="14" s="1" a="1"/>
  <c r="I257" i="14" s="1"/>
  <c r="C258" i="14"/>
  <c r="I258" i="14" s="1" a="1"/>
  <c r="I258" i="14" s="1"/>
  <c r="C259" i="14"/>
  <c r="I259" i="14" s="1" a="1"/>
  <c r="I259" i="14" s="1"/>
  <c r="C260" i="14"/>
  <c r="I260" i="14" s="1" a="1"/>
  <c r="I260" i="14" s="1"/>
  <c r="C261" i="14"/>
  <c r="I261" i="14" s="1" a="1"/>
  <c r="I261" i="14" s="1"/>
  <c r="C262" i="14"/>
  <c r="I262" i="14" s="1" a="1"/>
  <c r="I262" i="14" s="1"/>
  <c r="C263" i="14"/>
  <c r="I263" i="14" s="1" a="1"/>
  <c r="I263" i="14" s="1"/>
  <c r="C264" i="14"/>
  <c r="I264" i="14" s="1" a="1"/>
  <c r="I264" i="14" s="1"/>
  <c r="C265" i="14"/>
  <c r="I265" i="14" s="1" a="1"/>
  <c r="I265" i="14" s="1"/>
  <c r="C266" i="14"/>
  <c r="I266" i="14" s="1" a="1"/>
  <c r="I266" i="14" s="1"/>
  <c r="C267" i="14"/>
  <c r="I267" i="14" s="1" a="1"/>
  <c r="I267" i="14" s="1"/>
  <c r="C268" i="14"/>
  <c r="I268" i="14" s="1" a="1"/>
  <c r="I268" i="14" s="1"/>
  <c r="C269" i="14"/>
  <c r="I269" i="14" s="1" a="1"/>
  <c r="I269" i="14" s="1"/>
  <c r="C270" i="14"/>
  <c r="I270" i="14" s="1" a="1"/>
  <c r="I270" i="14" s="1"/>
  <c r="C271" i="14"/>
  <c r="I271" i="14" s="1" a="1"/>
  <c r="I271" i="14" s="1"/>
  <c r="C272" i="14"/>
  <c r="I272" i="14" s="1" a="1"/>
  <c r="I272" i="14" s="1"/>
  <c r="C273" i="14"/>
  <c r="I273" i="14" s="1" a="1"/>
  <c r="I273" i="14" s="1"/>
  <c r="C274" i="14"/>
  <c r="I274" i="14" s="1" a="1"/>
  <c r="I274" i="14" s="1"/>
  <c r="C275" i="14"/>
  <c r="I275" i="14" s="1" a="1"/>
  <c r="I275" i="14" s="1"/>
  <c r="C276" i="14"/>
  <c r="I276" i="14" s="1" a="1"/>
  <c r="I276" i="14" s="1"/>
  <c r="C277" i="14"/>
  <c r="I277" i="14" s="1" a="1"/>
  <c r="I277" i="14" s="1"/>
  <c r="C278" i="14"/>
  <c r="I278" i="14" s="1" a="1"/>
  <c r="I278" i="14" s="1"/>
  <c r="C279" i="14"/>
  <c r="I279" i="14" s="1" a="1"/>
  <c r="I279" i="14" s="1"/>
  <c r="C280" i="14"/>
  <c r="I280" i="14" s="1" a="1"/>
  <c r="I280" i="14" s="1"/>
  <c r="C281" i="14"/>
  <c r="I281" i="14" s="1" a="1"/>
  <c r="I281" i="14" s="1"/>
  <c r="C282" i="14"/>
  <c r="I282" i="14" s="1" a="1"/>
  <c r="I282" i="14" s="1"/>
  <c r="C283" i="14"/>
  <c r="I283" i="14" s="1" a="1"/>
  <c r="I283" i="14" s="1"/>
  <c r="C284" i="14"/>
  <c r="I284" i="14" s="1" a="1"/>
  <c r="I284" i="14" s="1"/>
  <c r="C285" i="14"/>
  <c r="I285" i="14" s="1" a="1"/>
  <c r="I285" i="14" s="1"/>
  <c r="C286" i="14"/>
  <c r="I286" i="14" s="1" a="1"/>
  <c r="I286" i="14" s="1"/>
  <c r="C287" i="14"/>
  <c r="I287" i="14" s="1" a="1"/>
  <c r="I287" i="14" s="1"/>
  <c r="C288" i="14"/>
  <c r="I288" i="14" s="1" a="1"/>
  <c r="I288" i="14" s="1"/>
  <c r="C289" i="14"/>
  <c r="I289" i="14" s="1" a="1"/>
  <c r="I289" i="14" s="1"/>
  <c r="C290" i="14"/>
  <c r="I290" i="14" s="1" a="1"/>
  <c r="I290" i="14" s="1"/>
  <c r="C291" i="14"/>
  <c r="I291" i="14" s="1" a="1"/>
  <c r="I291" i="14" s="1"/>
  <c r="C292" i="14"/>
  <c r="I292" i="14" s="1" a="1"/>
  <c r="I292" i="14" s="1"/>
  <c r="C293" i="14"/>
  <c r="I293" i="14" s="1" a="1"/>
  <c r="I293" i="14" s="1"/>
  <c r="C294" i="14"/>
  <c r="I294" i="14" s="1" a="1"/>
  <c r="I294" i="14" s="1"/>
  <c r="C295" i="14"/>
  <c r="I295" i="14" s="1" a="1"/>
  <c r="I295" i="14" s="1"/>
  <c r="C296" i="14"/>
  <c r="I296" i="14" s="1" a="1"/>
  <c r="I296" i="14" s="1"/>
  <c r="C297" i="14"/>
  <c r="I297" i="14" s="1" a="1"/>
  <c r="I297" i="14" s="1"/>
  <c r="C298" i="14"/>
  <c r="I298" i="14" s="1" a="1"/>
  <c r="I298" i="14" s="1"/>
  <c r="C299" i="14"/>
  <c r="I299" i="14" s="1" a="1"/>
  <c r="I299" i="14" s="1"/>
  <c r="C300" i="14"/>
  <c r="I300" i="14" s="1" a="1"/>
  <c r="I300" i="14" s="1"/>
  <c r="C301" i="14"/>
  <c r="I301" i="14" s="1" a="1"/>
  <c r="I301" i="14" s="1"/>
  <c r="C302" i="14"/>
  <c r="I302" i="14" s="1" a="1"/>
  <c r="I302" i="14" s="1"/>
  <c r="C303" i="14"/>
  <c r="I303" i="14" s="1" a="1"/>
  <c r="I303" i="14" s="1"/>
  <c r="C304" i="14"/>
  <c r="I304" i="14" s="1" a="1"/>
  <c r="I304" i="14" s="1"/>
  <c r="C305" i="14"/>
  <c r="I305" i="14" s="1" a="1"/>
  <c r="I305" i="14" s="1"/>
  <c r="C306" i="14"/>
  <c r="I306" i="14" s="1" a="1"/>
  <c r="I306" i="14" s="1"/>
  <c r="C307" i="14"/>
  <c r="I307" i="14" s="1" a="1"/>
  <c r="I307" i="14" s="1"/>
  <c r="C308" i="14"/>
  <c r="I308" i="14" s="1" a="1"/>
  <c r="I308" i="14" s="1"/>
  <c r="C309" i="14"/>
  <c r="I309" i="14" s="1" a="1"/>
  <c r="I309" i="14" s="1"/>
  <c r="C310" i="14"/>
  <c r="I310" i="14" s="1" a="1"/>
  <c r="I310" i="14" s="1"/>
  <c r="C311" i="14"/>
  <c r="I311" i="14" s="1" a="1"/>
  <c r="I311" i="14" s="1"/>
  <c r="C312" i="14"/>
  <c r="I312" i="14" s="1" a="1"/>
  <c r="I312" i="14" s="1"/>
  <c r="C313" i="14"/>
  <c r="I313" i="14" s="1" a="1"/>
  <c r="I313" i="14" s="1"/>
  <c r="C314" i="14"/>
  <c r="I314" i="14" s="1" a="1"/>
  <c r="I314" i="14" s="1"/>
  <c r="C315" i="14"/>
  <c r="I315" i="14" s="1" a="1"/>
  <c r="I315" i="14" s="1"/>
  <c r="C316" i="14"/>
  <c r="I316" i="14" s="1" a="1"/>
  <c r="I316" i="14" s="1"/>
  <c r="C317" i="14"/>
  <c r="I317" i="14" s="1" a="1"/>
  <c r="I317" i="14" s="1"/>
  <c r="C318" i="14"/>
  <c r="I318" i="14" s="1" a="1"/>
  <c r="I318" i="14" s="1"/>
  <c r="C319" i="14"/>
  <c r="I319" i="14" s="1" a="1"/>
  <c r="I319" i="14" s="1"/>
  <c r="C320" i="14"/>
  <c r="I320" i="14" s="1" a="1"/>
  <c r="I320" i="14" s="1"/>
  <c r="C321" i="14"/>
  <c r="I321" i="14" s="1" a="1"/>
  <c r="I321" i="14" s="1"/>
  <c r="C322" i="14"/>
  <c r="I322" i="14" s="1" a="1"/>
  <c r="I322" i="14" s="1"/>
  <c r="C323" i="14"/>
  <c r="I323" i="14" s="1" a="1"/>
  <c r="I323" i="14" s="1"/>
  <c r="C324" i="14"/>
  <c r="I324" i="14" s="1" a="1"/>
  <c r="I324" i="14" s="1"/>
  <c r="C325" i="14"/>
  <c r="I325" i="14" s="1" a="1"/>
  <c r="I325" i="14" s="1"/>
  <c r="C326" i="14"/>
  <c r="I326" i="14" s="1" a="1"/>
  <c r="I326" i="14" s="1"/>
  <c r="C327" i="14"/>
  <c r="I327" i="14" s="1" a="1"/>
  <c r="I327" i="14" s="1"/>
  <c r="C328" i="14"/>
  <c r="I328" i="14" s="1" a="1"/>
  <c r="I328" i="14" s="1"/>
  <c r="C329" i="14"/>
  <c r="I329" i="14" s="1" a="1"/>
  <c r="I329" i="14" s="1"/>
  <c r="C330" i="14"/>
  <c r="I330" i="14" s="1" a="1"/>
  <c r="I330" i="14" s="1"/>
  <c r="C331" i="14"/>
  <c r="I331" i="14" s="1" a="1"/>
  <c r="I331" i="14" s="1"/>
  <c r="C332" i="14"/>
  <c r="I332" i="14" s="1" a="1"/>
  <c r="I332" i="14" s="1"/>
  <c r="C333" i="14"/>
  <c r="I333" i="14" s="1" a="1"/>
  <c r="I333" i="14" s="1"/>
  <c r="C334" i="14"/>
  <c r="I334" i="14" s="1" a="1"/>
  <c r="I334" i="14" s="1"/>
  <c r="C335" i="14"/>
  <c r="I335" i="14" s="1" a="1"/>
  <c r="I335" i="14" s="1"/>
  <c r="C336" i="14"/>
  <c r="I336" i="14" s="1" a="1"/>
  <c r="I336" i="14" s="1"/>
  <c r="C337" i="14"/>
  <c r="I337" i="14" s="1" a="1"/>
  <c r="I337" i="14" s="1"/>
  <c r="C338" i="14"/>
  <c r="I338" i="14" s="1" a="1"/>
  <c r="I338" i="14" s="1"/>
  <c r="C339" i="14"/>
  <c r="I339" i="14" s="1" a="1"/>
  <c r="I339" i="14" s="1"/>
  <c r="C340" i="14"/>
  <c r="I340" i="14" s="1" a="1"/>
  <c r="I340" i="14" s="1"/>
  <c r="C341" i="14"/>
  <c r="I341" i="14" s="1" a="1"/>
  <c r="I341" i="14" s="1"/>
  <c r="C342" i="14"/>
  <c r="I342" i="14" s="1" a="1"/>
  <c r="I342" i="14" s="1"/>
  <c r="C343" i="14"/>
  <c r="I343" i="14" s="1" a="1"/>
  <c r="I343" i="14" s="1"/>
  <c r="C344" i="14"/>
  <c r="I344" i="14" s="1" a="1"/>
  <c r="I344" i="14" s="1"/>
  <c r="C345" i="14"/>
  <c r="I345" i="14" s="1" a="1"/>
  <c r="I345" i="14" s="1"/>
  <c r="C346" i="14"/>
  <c r="I346" i="14" s="1" a="1"/>
  <c r="I346" i="14" s="1"/>
  <c r="C347" i="14"/>
  <c r="I347" i="14" s="1" a="1"/>
  <c r="I347" i="14" s="1"/>
  <c r="C348" i="14"/>
  <c r="I348" i="14" s="1" a="1"/>
  <c r="I348" i="14" s="1"/>
  <c r="C349" i="14"/>
  <c r="I349" i="14" s="1" a="1"/>
  <c r="I349" i="14" s="1"/>
  <c r="C350" i="14"/>
  <c r="I350" i="14" s="1" a="1"/>
  <c r="I350" i="14" s="1"/>
  <c r="C351" i="14"/>
  <c r="I351" i="14" s="1" a="1"/>
  <c r="I351" i="14" s="1"/>
  <c r="C352" i="14"/>
  <c r="I352" i="14" s="1" a="1"/>
  <c r="I352" i="14" s="1"/>
  <c r="C353" i="14"/>
  <c r="I353" i="14" s="1" a="1"/>
  <c r="I353" i="14" s="1"/>
  <c r="C354" i="14"/>
  <c r="I354" i="14" s="1" a="1"/>
  <c r="I354" i="14" s="1"/>
  <c r="C355" i="14"/>
  <c r="I355" i="14" s="1" a="1"/>
  <c r="I355" i="14" s="1"/>
  <c r="C356" i="14"/>
  <c r="I356" i="14" s="1" a="1"/>
  <c r="I356" i="14" s="1"/>
  <c r="C357" i="14"/>
  <c r="I357" i="14" s="1" a="1"/>
  <c r="I357" i="14" s="1"/>
  <c r="C358" i="14"/>
  <c r="I358" i="14" s="1" a="1"/>
  <c r="I358" i="14" s="1"/>
  <c r="C359" i="14"/>
  <c r="I359" i="14" s="1" a="1"/>
  <c r="I359" i="14" s="1"/>
  <c r="C360" i="14"/>
  <c r="I360" i="14" s="1" a="1"/>
  <c r="I360" i="14" s="1"/>
  <c r="C361" i="14"/>
  <c r="I361" i="14" s="1" a="1"/>
  <c r="I361" i="14" s="1"/>
  <c r="C362" i="14"/>
  <c r="I362" i="14" s="1" a="1"/>
  <c r="I362" i="14" s="1"/>
  <c r="C363" i="14"/>
  <c r="I363" i="14" s="1" a="1"/>
  <c r="I363" i="14" s="1"/>
  <c r="C364" i="14"/>
  <c r="I364" i="14" s="1" a="1"/>
  <c r="I364" i="14" s="1"/>
  <c r="C365" i="14"/>
  <c r="I365" i="14" s="1" a="1"/>
  <c r="I365" i="14" s="1"/>
  <c r="C366" i="14"/>
  <c r="I366" i="14" s="1" a="1"/>
  <c r="I366" i="14" s="1"/>
  <c r="H4" i="13" a="1"/>
  <c r="H4" i="13" s="1"/>
  <c r="H15" i="12"/>
  <c r="H14" i="12"/>
  <c r="H13" i="12"/>
  <c r="H12" i="12"/>
  <c r="H15" i="9"/>
  <c r="H14" i="9"/>
  <c r="H13" i="9"/>
  <c r="H12" i="9"/>
  <c r="H15" i="8"/>
  <c r="H14" i="8"/>
  <c r="H13" i="8"/>
  <c r="H12" i="8"/>
  <c r="H15" i="11"/>
  <c r="H14" i="11"/>
  <c r="H13" i="11"/>
  <c r="H12" i="11"/>
  <c r="H12" i="13"/>
  <c r="N84" i="11"/>
  <c r="O2" i="14" l="1"/>
  <c r="O359" i="14"/>
  <c r="P359" i="14" s="1"/>
  <c r="O347" i="14"/>
  <c r="P347" i="14" s="1"/>
  <c r="O335" i="14"/>
  <c r="P335" i="14" s="1"/>
  <c r="O323" i="14"/>
  <c r="P323" i="14" s="1"/>
  <c r="O311" i="14"/>
  <c r="P311" i="14" s="1"/>
  <c r="O299" i="14"/>
  <c r="P299" i="14" s="1"/>
  <c r="O287" i="14"/>
  <c r="P287" i="14" s="1"/>
  <c r="O275" i="14"/>
  <c r="P275" i="14" s="1"/>
  <c r="O263" i="14"/>
  <c r="P263" i="14" s="1"/>
  <c r="O251" i="14"/>
  <c r="P251" i="14" s="1"/>
  <c r="O239" i="14"/>
  <c r="P239" i="14" s="1"/>
  <c r="O227" i="14"/>
  <c r="P227" i="14" s="1"/>
  <c r="O215" i="14"/>
  <c r="P215" i="14" s="1"/>
  <c r="O203" i="14"/>
  <c r="P203" i="14" s="1"/>
  <c r="O191" i="14"/>
  <c r="P191" i="14" s="1"/>
  <c r="O179" i="14"/>
  <c r="P179" i="14" s="1"/>
  <c r="O167" i="14"/>
  <c r="P167" i="14" s="1"/>
  <c r="O155" i="14"/>
  <c r="P155" i="14" s="1"/>
  <c r="O143" i="14"/>
  <c r="P143" i="14" s="1"/>
  <c r="O131" i="14"/>
  <c r="P131" i="14" s="1"/>
  <c r="O119" i="14"/>
  <c r="P119" i="14" s="1"/>
  <c r="O107" i="14"/>
  <c r="P107" i="14" s="1"/>
  <c r="O95" i="14"/>
  <c r="P95" i="14" s="1"/>
  <c r="O83" i="14"/>
  <c r="P83" i="14" s="1"/>
  <c r="O71" i="14"/>
  <c r="P71" i="14" s="1"/>
  <c r="O59" i="14"/>
  <c r="P59" i="14" s="1"/>
  <c r="O47" i="14"/>
  <c r="P47" i="14" s="1"/>
  <c r="O35" i="14"/>
  <c r="P35" i="14" s="1"/>
  <c r="O23" i="14"/>
  <c r="P23" i="14" s="1"/>
  <c r="O11" i="14"/>
  <c r="P11" i="14" s="1"/>
  <c r="O309" i="14"/>
  <c r="P309" i="14" s="1"/>
  <c r="O153" i="14"/>
  <c r="P153" i="14" s="1"/>
  <c r="O21" i="14"/>
  <c r="P21" i="14" s="1"/>
  <c r="O296" i="14"/>
  <c r="P296" i="14" s="1"/>
  <c r="O164" i="14"/>
  <c r="P164" i="14" s="1"/>
  <c r="O56" i="14"/>
  <c r="P56" i="14" s="1"/>
  <c r="O340" i="14"/>
  <c r="P340" i="14" s="1"/>
  <c r="O268" i="14"/>
  <c r="P268" i="14" s="1"/>
  <c r="O208" i="14"/>
  <c r="P208" i="14" s="1"/>
  <c r="O124" i="14"/>
  <c r="P124" i="14" s="1"/>
  <c r="O40" i="14"/>
  <c r="P40" i="14" s="1"/>
  <c r="O334" i="14"/>
  <c r="P334" i="14" s="1"/>
  <c r="O238" i="14"/>
  <c r="P238" i="14" s="1"/>
  <c r="O166" i="14"/>
  <c r="P166" i="14" s="1"/>
  <c r="O106" i="14"/>
  <c r="P106" i="14" s="1"/>
  <c r="O22" i="14"/>
  <c r="P22" i="14" s="1"/>
  <c r="O327" i="14"/>
  <c r="P327" i="14" s="1"/>
  <c r="O291" i="14"/>
  <c r="P291" i="14" s="1"/>
  <c r="O243" i="14"/>
  <c r="P243" i="14" s="1"/>
  <c r="O195" i="14"/>
  <c r="P195" i="14" s="1"/>
  <c r="O147" i="14"/>
  <c r="P147" i="14" s="1"/>
  <c r="O87" i="14"/>
  <c r="P87" i="14" s="1"/>
  <c r="O39" i="14"/>
  <c r="P39" i="14" s="1"/>
  <c r="O360" i="14"/>
  <c r="P360" i="14" s="1"/>
  <c r="O348" i="14"/>
  <c r="P348" i="14" s="1"/>
  <c r="O336" i="14"/>
  <c r="P336" i="14" s="1"/>
  <c r="O324" i="14"/>
  <c r="P324" i="14" s="1"/>
  <c r="O312" i="14"/>
  <c r="P312" i="14" s="1"/>
  <c r="O300" i="14"/>
  <c r="P300" i="14" s="1"/>
  <c r="O288" i="14"/>
  <c r="P288" i="14" s="1"/>
  <c r="O276" i="14"/>
  <c r="P276" i="14" s="1"/>
  <c r="O264" i="14"/>
  <c r="P264" i="14" s="1"/>
  <c r="O252" i="14"/>
  <c r="P252" i="14" s="1"/>
  <c r="O240" i="14"/>
  <c r="P240" i="14" s="1"/>
  <c r="O228" i="14"/>
  <c r="P228" i="14" s="1"/>
  <c r="O216" i="14"/>
  <c r="P216" i="14" s="1"/>
  <c r="O204" i="14"/>
  <c r="P204" i="14" s="1"/>
  <c r="O192" i="14"/>
  <c r="P192" i="14" s="1"/>
  <c r="O180" i="14"/>
  <c r="P180" i="14" s="1"/>
  <c r="O168" i="14"/>
  <c r="P168" i="14" s="1"/>
  <c r="O156" i="14"/>
  <c r="P156" i="14" s="1"/>
  <c r="O144" i="14"/>
  <c r="P144" i="14" s="1"/>
  <c r="O132" i="14"/>
  <c r="P132" i="14" s="1"/>
  <c r="O120" i="14"/>
  <c r="P120" i="14" s="1"/>
  <c r="O108" i="14"/>
  <c r="P108" i="14" s="1"/>
  <c r="O96" i="14"/>
  <c r="P96" i="14" s="1"/>
  <c r="O84" i="14"/>
  <c r="P84" i="14" s="1"/>
  <c r="O72" i="14"/>
  <c r="P72" i="14" s="1"/>
  <c r="O60" i="14"/>
  <c r="P60" i="14" s="1"/>
  <c r="O48" i="14"/>
  <c r="P48" i="14" s="1"/>
  <c r="O36" i="14"/>
  <c r="P36" i="14" s="1"/>
  <c r="O24" i="14"/>
  <c r="P24" i="14" s="1"/>
  <c r="O12" i="14"/>
  <c r="P12" i="14" s="1"/>
  <c r="O285" i="14"/>
  <c r="P285" i="14" s="1"/>
  <c r="O189" i="14"/>
  <c r="P189" i="14" s="1"/>
  <c r="O93" i="14"/>
  <c r="P93" i="14" s="1"/>
  <c r="O224" i="14"/>
  <c r="P224" i="14" s="1"/>
  <c r="O68" i="14"/>
  <c r="P68" i="14" s="1"/>
  <c r="O345" i="14"/>
  <c r="P345" i="14" s="1"/>
  <c r="O249" i="14"/>
  <c r="P249" i="14" s="1"/>
  <c r="O141" i="14"/>
  <c r="P141" i="14" s="1"/>
  <c r="O33" i="14"/>
  <c r="P33" i="14" s="1"/>
  <c r="O308" i="14"/>
  <c r="P308" i="14" s="1"/>
  <c r="O212" i="14"/>
  <c r="P212" i="14" s="1"/>
  <c r="O140" i="14"/>
  <c r="P140" i="14" s="1"/>
  <c r="O44" i="14"/>
  <c r="P44" i="14" s="1"/>
  <c r="O343" i="14"/>
  <c r="P343" i="14" s="1"/>
  <c r="O307" i="14"/>
  <c r="P307" i="14" s="1"/>
  <c r="O271" i="14"/>
  <c r="P271" i="14" s="1"/>
  <c r="O235" i="14"/>
  <c r="P235" i="14" s="1"/>
  <c r="O211" i="14"/>
  <c r="P211" i="14" s="1"/>
  <c r="O175" i="14"/>
  <c r="P175" i="14" s="1"/>
  <c r="O139" i="14"/>
  <c r="P139" i="14" s="1"/>
  <c r="O115" i="14"/>
  <c r="P115" i="14" s="1"/>
  <c r="O79" i="14"/>
  <c r="P79" i="14" s="1"/>
  <c r="O43" i="14"/>
  <c r="P43" i="14" s="1"/>
  <c r="O7" i="14"/>
  <c r="P7" i="14" s="1"/>
  <c r="O333" i="14"/>
  <c r="P333" i="14" s="1"/>
  <c r="O213" i="14"/>
  <c r="P213" i="14" s="1"/>
  <c r="O69" i="14"/>
  <c r="P69" i="14" s="1"/>
  <c r="O344" i="14"/>
  <c r="P344" i="14" s="1"/>
  <c r="O236" i="14"/>
  <c r="P236" i="14" s="1"/>
  <c r="O116" i="14"/>
  <c r="P116" i="14" s="1"/>
  <c r="O331" i="14"/>
  <c r="P331" i="14" s="1"/>
  <c r="O295" i="14"/>
  <c r="P295" i="14" s="1"/>
  <c r="O259" i="14"/>
  <c r="P259" i="14" s="1"/>
  <c r="O223" i="14"/>
  <c r="P223" i="14" s="1"/>
  <c r="O187" i="14"/>
  <c r="P187" i="14" s="1"/>
  <c r="O151" i="14"/>
  <c r="P151" i="14" s="1"/>
  <c r="O103" i="14"/>
  <c r="P103" i="14" s="1"/>
  <c r="O67" i="14"/>
  <c r="P67" i="14" s="1"/>
  <c r="O31" i="14"/>
  <c r="P31" i="14" s="1"/>
  <c r="O366" i="14"/>
  <c r="P366" i="14" s="1"/>
  <c r="O354" i="14"/>
  <c r="P354" i="14" s="1"/>
  <c r="O342" i="14"/>
  <c r="P342" i="14" s="1"/>
  <c r="O330" i="14"/>
  <c r="P330" i="14" s="1"/>
  <c r="O318" i="14"/>
  <c r="P318" i="14" s="1"/>
  <c r="O306" i="14"/>
  <c r="P306" i="14" s="1"/>
  <c r="O294" i="14"/>
  <c r="P294" i="14" s="1"/>
  <c r="O282" i="14"/>
  <c r="P282" i="14" s="1"/>
  <c r="O270" i="14"/>
  <c r="P270" i="14" s="1"/>
  <c r="O258" i="14"/>
  <c r="P258" i="14" s="1"/>
  <c r="O246" i="14"/>
  <c r="P246" i="14" s="1"/>
  <c r="O234" i="14"/>
  <c r="P234" i="14" s="1"/>
  <c r="O222" i="14"/>
  <c r="P222" i="14" s="1"/>
  <c r="O210" i="14"/>
  <c r="P210" i="14" s="1"/>
  <c r="O198" i="14"/>
  <c r="P198" i="14" s="1"/>
  <c r="O186" i="14"/>
  <c r="P186" i="14" s="1"/>
  <c r="O174" i="14"/>
  <c r="P174" i="14" s="1"/>
  <c r="O162" i="14"/>
  <c r="P162" i="14" s="1"/>
  <c r="O150" i="14"/>
  <c r="P150" i="14" s="1"/>
  <c r="O138" i="14"/>
  <c r="P138" i="14" s="1"/>
  <c r="O126" i="14"/>
  <c r="P126" i="14" s="1"/>
  <c r="O114" i="14"/>
  <c r="P114" i="14" s="1"/>
  <c r="O102" i="14"/>
  <c r="P102" i="14" s="1"/>
  <c r="O90" i="14"/>
  <c r="P90" i="14" s="1"/>
  <c r="O78" i="14"/>
  <c r="P78" i="14" s="1"/>
  <c r="O66" i="14"/>
  <c r="P66" i="14" s="1"/>
  <c r="O54" i="14"/>
  <c r="P54" i="14" s="1"/>
  <c r="O42" i="14"/>
  <c r="P42" i="14" s="1"/>
  <c r="O30" i="14"/>
  <c r="P30" i="14" s="1"/>
  <c r="O18" i="14"/>
  <c r="P18" i="14" s="1"/>
  <c r="O237" i="14"/>
  <c r="P237" i="14" s="1"/>
  <c r="O117" i="14"/>
  <c r="P117" i="14" s="1"/>
  <c r="O320" i="14"/>
  <c r="P320" i="14" s="1"/>
  <c r="O200" i="14"/>
  <c r="P200" i="14" s="1"/>
  <c r="O92" i="14"/>
  <c r="P92" i="14" s="1"/>
  <c r="O355" i="14"/>
  <c r="P355" i="14" s="1"/>
  <c r="O319" i="14"/>
  <c r="P319" i="14" s="1"/>
  <c r="O283" i="14"/>
  <c r="P283" i="14" s="1"/>
  <c r="O247" i="14"/>
  <c r="P247" i="14" s="1"/>
  <c r="O199" i="14"/>
  <c r="P199" i="14" s="1"/>
  <c r="O163" i="14"/>
  <c r="P163" i="14" s="1"/>
  <c r="O127" i="14"/>
  <c r="P127" i="14" s="1"/>
  <c r="O91" i="14"/>
  <c r="P91" i="14" s="1"/>
  <c r="O55" i="14"/>
  <c r="P55" i="14" s="1"/>
  <c r="O19" i="14"/>
  <c r="P19" i="14" s="1"/>
  <c r="O365" i="14"/>
  <c r="P365" i="14" s="1"/>
  <c r="O353" i="14"/>
  <c r="P353" i="14" s="1"/>
  <c r="O341" i="14"/>
  <c r="P341" i="14" s="1"/>
  <c r="O329" i="14"/>
  <c r="P329" i="14" s="1"/>
  <c r="O317" i="14"/>
  <c r="P317" i="14" s="1"/>
  <c r="O305" i="14"/>
  <c r="P305" i="14" s="1"/>
  <c r="O293" i="14"/>
  <c r="P293" i="14" s="1"/>
  <c r="O281" i="14"/>
  <c r="P281" i="14" s="1"/>
  <c r="O269" i="14"/>
  <c r="P269" i="14" s="1"/>
  <c r="O257" i="14"/>
  <c r="P257" i="14" s="1"/>
  <c r="O245" i="14"/>
  <c r="P245" i="14" s="1"/>
  <c r="O233" i="14"/>
  <c r="P233" i="14" s="1"/>
  <c r="O221" i="14"/>
  <c r="P221" i="14" s="1"/>
  <c r="O209" i="14"/>
  <c r="P209" i="14" s="1"/>
  <c r="O197" i="14"/>
  <c r="P197" i="14" s="1"/>
  <c r="O185" i="14"/>
  <c r="P185" i="14" s="1"/>
  <c r="O173" i="14"/>
  <c r="P173" i="14" s="1"/>
  <c r="O161" i="14"/>
  <c r="P161" i="14" s="1"/>
  <c r="O149" i="14"/>
  <c r="P149" i="14" s="1"/>
  <c r="O137" i="14"/>
  <c r="P137" i="14" s="1"/>
  <c r="O125" i="14"/>
  <c r="P125" i="14" s="1"/>
  <c r="O113" i="14"/>
  <c r="P113" i="14" s="1"/>
  <c r="O101" i="14"/>
  <c r="P101" i="14" s="1"/>
  <c r="O89" i="14"/>
  <c r="P89" i="14" s="1"/>
  <c r="O77" i="14"/>
  <c r="P77" i="14" s="1"/>
  <c r="O65" i="14"/>
  <c r="P65" i="14" s="1"/>
  <c r="O53" i="14"/>
  <c r="P53" i="14" s="1"/>
  <c r="O41" i="14"/>
  <c r="P41" i="14" s="1"/>
  <c r="O29" i="14"/>
  <c r="P29" i="14" s="1"/>
  <c r="O17" i="14"/>
  <c r="P17" i="14" s="1"/>
  <c r="O3" i="14"/>
  <c r="P3" i="14" s="1"/>
  <c r="O297" i="14"/>
  <c r="P297" i="14" s="1"/>
  <c r="O201" i="14"/>
  <c r="P201" i="14" s="1"/>
  <c r="O105" i="14"/>
  <c r="P105" i="14" s="1"/>
  <c r="O9" i="14"/>
  <c r="P9" i="14" s="1"/>
  <c r="O356" i="14"/>
  <c r="P356" i="14" s="1"/>
  <c r="O260" i="14"/>
  <c r="P260" i="14" s="1"/>
  <c r="O152" i="14"/>
  <c r="P152" i="14" s="1"/>
  <c r="O80" i="14"/>
  <c r="P80" i="14" s="1"/>
  <c r="O316" i="14"/>
  <c r="P316" i="14" s="1"/>
  <c r="O244" i="14"/>
  <c r="P244" i="14" s="1"/>
  <c r="O184" i="14"/>
  <c r="P184" i="14" s="1"/>
  <c r="O136" i="14"/>
  <c r="P136" i="14" s="1"/>
  <c r="O76" i="14"/>
  <c r="P76" i="14" s="1"/>
  <c r="O16" i="14"/>
  <c r="P16" i="14" s="1"/>
  <c r="O322" i="14"/>
  <c r="P322" i="14" s="1"/>
  <c r="O274" i="14"/>
  <c r="P274" i="14" s="1"/>
  <c r="O214" i="14"/>
  <c r="P214" i="14" s="1"/>
  <c r="O154" i="14"/>
  <c r="P154" i="14" s="1"/>
  <c r="O34" i="14"/>
  <c r="P34" i="14" s="1"/>
  <c r="O357" i="14"/>
  <c r="P357" i="14" s="1"/>
  <c r="O261" i="14"/>
  <c r="P261" i="14" s="1"/>
  <c r="O165" i="14"/>
  <c r="P165" i="14" s="1"/>
  <c r="O57" i="14"/>
  <c r="P57" i="14" s="1"/>
  <c r="O284" i="14"/>
  <c r="P284" i="14" s="1"/>
  <c r="O188" i="14"/>
  <c r="P188" i="14" s="1"/>
  <c r="O128" i="14"/>
  <c r="P128" i="14" s="1"/>
  <c r="O20" i="14"/>
  <c r="P20" i="14" s="1"/>
  <c r="O364" i="14"/>
  <c r="P364" i="14" s="1"/>
  <c r="O304" i="14"/>
  <c r="P304" i="14" s="1"/>
  <c r="O256" i="14"/>
  <c r="P256" i="14" s="1"/>
  <c r="O196" i="14"/>
  <c r="P196" i="14" s="1"/>
  <c r="O148" i="14"/>
  <c r="P148" i="14" s="1"/>
  <c r="O88" i="14"/>
  <c r="P88" i="14" s="1"/>
  <c r="O28" i="14"/>
  <c r="P28" i="14" s="1"/>
  <c r="O346" i="14"/>
  <c r="P346" i="14" s="1"/>
  <c r="O286" i="14"/>
  <c r="P286" i="14" s="1"/>
  <c r="O226" i="14"/>
  <c r="P226" i="14" s="1"/>
  <c r="O190" i="14"/>
  <c r="P190" i="14" s="1"/>
  <c r="O118" i="14"/>
  <c r="P118" i="14" s="1"/>
  <c r="O70" i="14"/>
  <c r="P70" i="14" s="1"/>
  <c r="O10" i="14"/>
  <c r="P10" i="14" s="1"/>
  <c r="O351" i="14"/>
  <c r="P351" i="14" s="1"/>
  <c r="O303" i="14"/>
  <c r="P303" i="14" s="1"/>
  <c r="O255" i="14"/>
  <c r="P255" i="14" s="1"/>
  <c r="O207" i="14"/>
  <c r="P207" i="14" s="1"/>
  <c r="O159" i="14"/>
  <c r="P159" i="14" s="1"/>
  <c r="O111" i="14"/>
  <c r="P111" i="14" s="1"/>
  <c r="O51" i="14"/>
  <c r="P51" i="14" s="1"/>
  <c r="O15" i="14"/>
  <c r="P15" i="14" s="1"/>
  <c r="O321" i="14"/>
  <c r="P321" i="14" s="1"/>
  <c r="O225" i="14"/>
  <c r="P225" i="14" s="1"/>
  <c r="O129" i="14"/>
  <c r="P129" i="14" s="1"/>
  <c r="O45" i="14"/>
  <c r="P45" i="14" s="1"/>
  <c r="O332" i="14"/>
  <c r="P332" i="14" s="1"/>
  <c r="O248" i="14"/>
  <c r="P248" i="14" s="1"/>
  <c r="O32" i="14"/>
  <c r="P32" i="14" s="1"/>
  <c r="O352" i="14"/>
  <c r="P352" i="14" s="1"/>
  <c r="O292" i="14"/>
  <c r="P292" i="14" s="1"/>
  <c r="O232" i="14"/>
  <c r="P232" i="14" s="1"/>
  <c r="O172" i="14"/>
  <c r="P172" i="14" s="1"/>
  <c r="O112" i="14"/>
  <c r="P112" i="14" s="1"/>
  <c r="O64" i="14"/>
  <c r="P64" i="14" s="1"/>
  <c r="O4" i="14"/>
  <c r="P4" i="14" s="1"/>
  <c r="O310" i="14"/>
  <c r="P310" i="14" s="1"/>
  <c r="O262" i="14"/>
  <c r="P262" i="14" s="1"/>
  <c r="O202" i="14"/>
  <c r="P202" i="14" s="1"/>
  <c r="O142" i="14"/>
  <c r="P142" i="14" s="1"/>
  <c r="O94" i="14"/>
  <c r="P94" i="14" s="1"/>
  <c r="O46" i="14"/>
  <c r="P46" i="14" s="1"/>
  <c r="O339" i="14"/>
  <c r="P339" i="14" s="1"/>
  <c r="O315" i="14"/>
  <c r="P315" i="14" s="1"/>
  <c r="O267" i="14"/>
  <c r="P267" i="14" s="1"/>
  <c r="O219" i="14"/>
  <c r="P219" i="14" s="1"/>
  <c r="O183" i="14"/>
  <c r="P183" i="14" s="1"/>
  <c r="O135" i="14"/>
  <c r="P135" i="14" s="1"/>
  <c r="O99" i="14"/>
  <c r="P99" i="14" s="1"/>
  <c r="O63" i="14"/>
  <c r="P63" i="14" s="1"/>
  <c r="O5" i="14"/>
  <c r="P5" i="14" s="1"/>
  <c r="O362" i="14"/>
  <c r="P362" i="14" s="1"/>
  <c r="O338" i="14"/>
  <c r="P338" i="14" s="1"/>
  <c r="O302" i="14"/>
  <c r="P302" i="14" s="1"/>
  <c r="O278" i="14"/>
  <c r="P278" i="14" s="1"/>
  <c r="O254" i="14"/>
  <c r="P254" i="14" s="1"/>
  <c r="O218" i="14"/>
  <c r="P218" i="14" s="1"/>
  <c r="O194" i="14"/>
  <c r="P194" i="14" s="1"/>
  <c r="O170" i="14"/>
  <c r="P170" i="14" s="1"/>
  <c r="O134" i="14"/>
  <c r="P134" i="14" s="1"/>
  <c r="O110" i="14"/>
  <c r="P110" i="14" s="1"/>
  <c r="O74" i="14"/>
  <c r="P74" i="14" s="1"/>
  <c r="O50" i="14"/>
  <c r="P50" i="14" s="1"/>
  <c r="O6" i="14"/>
  <c r="P6" i="14" s="1"/>
  <c r="O273" i="14"/>
  <c r="P273" i="14" s="1"/>
  <c r="O177" i="14"/>
  <c r="P177" i="14" s="1"/>
  <c r="O81" i="14"/>
  <c r="P81" i="14" s="1"/>
  <c r="O272" i="14"/>
  <c r="P272" i="14" s="1"/>
  <c r="O176" i="14"/>
  <c r="P176" i="14" s="1"/>
  <c r="O104" i="14"/>
  <c r="P104" i="14" s="1"/>
  <c r="O8" i="14"/>
  <c r="P8" i="14" s="1"/>
  <c r="O328" i="14"/>
  <c r="P328" i="14" s="1"/>
  <c r="O280" i="14"/>
  <c r="P280" i="14" s="1"/>
  <c r="O220" i="14"/>
  <c r="P220" i="14" s="1"/>
  <c r="O160" i="14"/>
  <c r="P160" i="14" s="1"/>
  <c r="O100" i="14"/>
  <c r="P100" i="14" s="1"/>
  <c r="O52" i="14"/>
  <c r="P52" i="14" s="1"/>
  <c r="O358" i="14"/>
  <c r="P358" i="14" s="1"/>
  <c r="O298" i="14"/>
  <c r="P298" i="14" s="1"/>
  <c r="O250" i="14"/>
  <c r="P250" i="14" s="1"/>
  <c r="O178" i="14"/>
  <c r="P178" i="14" s="1"/>
  <c r="O130" i="14"/>
  <c r="P130" i="14" s="1"/>
  <c r="O82" i="14"/>
  <c r="P82" i="14" s="1"/>
  <c r="O58" i="14"/>
  <c r="P58" i="14" s="1"/>
  <c r="O363" i="14"/>
  <c r="P363" i="14" s="1"/>
  <c r="O279" i="14"/>
  <c r="P279" i="14" s="1"/>
  <c r="O231" i="14"/>
  <c r="P231" i="14" s="1"/>
  <c r="O171" i="14"/>
  <c r="P171" i="14" s="1"/>
  <c r="O123" i="14"/>
  <c r="P123" i="14" s="1"/>
  <c r="O75" i="14"/>
  <c r="P75" i="14" s="1"/>
  <c r="O27" i="14"/>
  <c r="P27" i="14" s="1"/>
  <c r="O350" i="14"/>
  <c r="P350" i="14" s="1"/>
  <c r="O326" i="14"/>
  <c r="P326" i="14" s="1"/>
  <c r="O314" i="14"/>
  <c r="P314" i="14" s="1"/>
  <c r="O290" i="14"/>
  <c r="P290" i="14" s="1"/>
  <c r="O266" i="14"/>
  <c r="P266" i="14" s="1"/>
  <c r="O242" i="14"/>
  <c r="P242" i="14" s="1"/>
  <c r="O230" i="14"/>
  <c r="P230" i="14" s="1"/>
  <c r="O206" i="14"/>
  <c r="P206" i="14" s="1"/>
  <c r="O182" i="14"/>
  <c r="P182" i="14" s="1"/>
  <c r="O158" i="14"/>
  <c r="P158" i="14" s="1"/>
  <c r="O146" i="14"/>
  <c r="P146" i="14" s="1"/>
  <c r="O122" i="14"/>
  <c r="P122" i="14" s="1"/>
  <c r="O98" i="14"/>
  <c r="P98" i="14" s="1"/>
  <c r="O86" i="14"/>
  <c r="P86" i="14" s="1"/>
  <c r="O62" i="14"/>
  <c r="P62" i="14" s="1"/>
  <c r="O38" i="14"/>
  <c r="P38" i="14" s="1"/>
  <c r="O26" i="14"/>
  <c r="P26" i="14" s="1"/>
  <c r="O14" i="14"/>
  <c r="P14" i="14" s="1"/>
  <c r="O361" i="14"/>
  <c r="P361" i="14" s="1"/>
  <c r="O349" i="14"/>
  <c r="P349" i="14" s="1"/>
  <c r="O337" i="14"/>
  <c r="P337" i="14" s="1"/>
  <c r="O325" i="14"/>
  <c r="P325" i="14" s="1"/>
  <c r="O313" i="14"/>
  <c r="P313" i="14" s="1"/>
  <c r="O301" i="14"/>
  <c r="P301" i="14" s="1"/>
  <c r="O289" i="14"/>
  <c r="P289" i="14" s="1"/>
  <c r="O277" i="14"/>
  <c r="P277" i="14" s="1"/>
  <c r="O265" i="14"/>
  <c r="P265" i="14" s="1"/>
  <c r="O253" i="14"/>
  <c r="P253" i="14" s="1"/>
  <c r="O241" i="14"/>
  <c r="P241" i="14" s="1"/>
  <c r="O229" i="14"/>
  <c r="P229" i="14" s="1"/>
  <c r="O217" i="14"/>
  <c r="P217" i="14" s="1"/>
  <c r="O205" i="14"/>
  <c r="P205" i="14" s="1"/>
  <c r="O193" i="14"/>
  <c r="P193" i="14" s="1"/>
  <c r="O181" i="14"/>
  <c r="P181" i="14" s="1"/>
  <c r="O169" i="14"/>
  <c r="P169" i="14" s="1"/>
  <c r="O157" i="14"/>
  <c r="P157" i="14" s="1"/>
  <c r="O145" i="14"/>
  <c r="P145" i="14" s="1"/>
  <c r="O133" i="14"/>
  <c r="P133" i="14" s="1"/>
  <c r="O121" i="14"/>
  <c r="P121" i="14" s="1"/>
  <c r="O109" i="14"/>
  <c r="P109" i="14" s="1"/>
  <c r="O97" i="14"/>
  <c r="P97" i="14" s="1"/>
  <c r="O85" i="14"/>
  <c r="P85" i="14" s="1"/>
  <c r="O73" i="14"/>
  <c r="P73" i="14" s="1"/>
  <c r="O61" i="14"/>
  <c r="P61" i="14" s="1"/>
  <c r="O49" i="14"/>
  <c r="P49" i="14" s="1"/>
  <c r="O37" i="14"/>
  <c r="P37" i="14" s="1"/>
  <c r="O25" i="14"/>
  <c r="P25" i="14" s="1"/>
  <c r="O13" i="14"/>
  <c r="P13" i="14" s="1"/>
  <c r="H9" i="13"/>
  <c r="Q2" i="14" l="1" a="1"/>
  <c r="Q2" i="14" s="1"/>
  <c r="P2" i="14"/>
  <c r="Q112" i="14" a="1"/>
  <c r="Q112" i="14" s="1"/>
  <c r="Q163" i="14" a="1"/>
  <c r="Q163" i="14" s="1"/>
  <c r="Q289" i="14" a="1"/>
  <c r="Q289" i="14" s="1"/>
  <c r="Q346" i="14" a="1"/>
  <c r="Q346" i="14" s="1"/>
  <c r="Q247" i="14" a="1"/>
  <c r="Q247" i="14" s="1"/>
  <c r="Q211" i="14" a="1"/>
  <c r="Q211" i="14" s="1"/>
  <c r="Q39" i="14" a="1"/>
  <c r="Q39" i="14" s="1"/>
  <c r="Q28" i="14" a="1"/>
  <c r="Q28" i="14" s="1"/>
  <c r="Q171" i="14" a="1"/>
  <c r="Q171" i="14" s="1"/>
  <c r="Q248" i="14" a="1"/>
  <c r="Q248" i="14" s="1"/>
  <c r="Q34" i="14" a="1"/>
  <c r="Q34" i="14" s="1"/>
  <c r="Q73" i="14" a="1"/>
  <c r="Q73" i="14" s="1"/>
  <c r="Q361" i="14" a="1"/>
  <c r="Q361" i="14" s="1"/>
  <c r="Q230" i="14" a="1"/>
  <c r="Q230" i="14" s="1"/>
  <c r="Q279" i="14" a="1"/>
  <c r="Q279" i="14" s="1"/>
  <c r="Q220" i="14" a="1"/>
  <c r="Q220" i="14" s="1"/>
  <c r="Q74" i="14" a="1"/>
  <c r="Q74" i="14" s="1"/>
  <c r="Q63" i="14" a="1"/>
  <c r="Q63" i="14" s="1"/>
  <c r="Q262" i="14" a="1"/>
  <c r="Q262" i="14" s="1"/>
  <c r="Q45" i="14" a="1"/>
  <c r="Q45" i="14" s="1"/>
  <c r="Q10" i="14" a="1"/>
  <c r="Q10" i="14" s="1"/>
  <c r="Q304" i="14" a="1"/>
  <c r="Q304" i="14" s="1"/>
  <c r="Q214" i="14" a="1"/>
  <c r="Q214" i="14" s="1"/>
  <c r="Q356" i="14" a="1"/>
  <c r="Q356" i="14" s="1"/>
  <c r="Q89" i="14" a="1"/>
  <c r="Q89" i="14" s="1"/>
  <c r="Q233" i="14" a="1"/>
  <c r="Q233" i="14" s="1"/>
  <c r="Q19" i="14" a="1"/>
  <c r="Q19" i="14" s="1"/>
  <c r="Q320" i="14" a="1"/>
  <c r="Q320" i="14" s="1"/>
  <c r="Q126" i="14" a="1"/>
  <c r="Q126" i="14" s="1"/>
  <c r="Q270" i="14" a="1"/>
  <c r="Q270" i="14" s="1"/>
  <c r="Q151" i="14" a="1"/>
  <c r="Q151" i="14" s="1"/>
  <c r="Q7" i="14" a="1"/>
  <c r="Q7" i="14" s="1"/>
  <c r="Q140" i="14" a="1"/>
  <c r="Q140" i="14" s="1"/>
  <c r="Q12" i="14" a="1"/>
  <c r="Q12" i="14" s="1"/>
  <c r="Q156" i="14" a="1"/>
  <c r="Q156" i="14" s="1"/>
  <c r="Q300" i="14" a="1"/>
  <c r="Q300" i="14" s="1"/>
  <c r="Q327" i="14" a="1"/>
  <c r="Q327" i="14" s="1"/>
  <c r="Q164" i="14" a="1"/>
  <c r="Q164" i="14" s="1"/>
  <c r="Q95" i="14" a="1"/>
  <c r="Q95" i="14" s="1"/>
  <c r="Q239" i="14" a="1"/>
  <c r="Q239" i="14" s="1"/>
  <c r="Q121" i="14" a="1"/>
  <c r="Q121" i="14" s="1"/>
  <c r="Q15" i="14" a="1"/>
  <c r="Q15" i="14" s="1"/>
  <c r="Q281" i="14" a="1"/>
  <c r="Q281" i="14" s="1"/>
  <c r="Q98" i="14" a="1"/>
  <c r="Q98" i="14" s="1"/>
  <c r="Q111" i="14" a="1"/>
  <c r="Q111" i="14" s="1"/>
  <c r="Q198" i="14" a="1"/>
  <c r="Q198" i="14" s="1"/>
  <c r="Q311" i="14" a="1"/>
  <c r="Q311" i="14" s="1"/>
  <c r="Q122" i="14" a="1"/>
  <c r="Q122" i="14" s="1"/>
  <c r="Q298" i="14" a="1"/>
  <c r="Q298" i="14" s="1"/>
  <c r="Q49" i="14" a="1"/>
  <c r="Q49" i="14" s="1"/>
  <c r="Q100" i="14" a="1"/>
  <c r="Q100" i="14" s="1"/>
  <c r="Q209" i="14" a="1"/>
  <c r="Q209" i="14" s="1"/>
  <c r="Q229" i="14" a="1"/>
  <c r="Q229" i="14" s="1"/>
  <c r="Q363" i="14" a="1"/>
  <c r="Q363" i="14" s="1"/>
  <c r="Q110" i="14" a="1"/>
  <c r="Q110" i="14" s="1"/>
  <c r="Q310" i="14" a="1"/>
  <c r="Q310" i="14" s="1"/>
  <c r="Q129" i="14" a="1"/>
  <c r="Q129" i="14" s="1"/>
  <c r="Q70" i="14" a="1"/>
  <c r="Q70" i="14" s="1"/>
  <c r="Q364" i="14" a="1"/>
  <c r="Q364" i="14" s="1"/>
  <c r="Q274" i="14" a="1"/>
  <c r="Q274" i="14" s="1"/>
  <c r="Q9" i="14" a="1"/>
  <c r="Q9" i="14" s="1"/>
  <c r="Q101" i="14" a="1"/>
  <c r="Q101" i="14" s="1"/>
  <c r="Q245" i="14" a="1"/>
  <c r="Q245" i="14" s="1"/>
  <c r="Q55" i="14" a="1"/>
  <c r="Q55" i="14" s="1"/>
  <c r="Q117" i="14" a="1"/>
  <c r="Q117" i="14" s="1"/>
  <c r="Q138" i="14" a="1"/>
  <c r="Q138" i="14" s="1"/>
  <c r="Q282" i="14" a="1"/>
  <c r="Q282" i="14" s="1"/>
  <c r="Q187" i="14" a="1"/>
  <c r="Q187" i="14" s="1"/>
  <c r="Q43" i="14" a="1"/>
  <c r="Q43" i="14" s="1"/>
  <c r="Q212" i="14" a="1"/>
  <c r="Q212" i="14" s="1"/>
  <c r="Q24" i="14" a="1"/>
  <c r="Q24" i="14" s="1"/>
  <c r="Q168" i="14" a="1"/>
  <c r="Q168" i="14" s="1"/>
  <c r="Q312" i="14" a="1"/>
  <c r="Q312" i="14" s="1"/>
  <c r="Q22" i="14" a="1"/>
  <c r="Q22" i="14" s="1"/>
  <c r="Q296" i="14" a="1"/>
  <c r="Q296" i="14" s="1"/>
  <c r="Q107" i="14" a="1"/>
  <c r="Q107" i="14" s="1"/>
  <c r="Q251" i="14" a="1"/>
  <c r="Q251" i="14" s="1"/>
  <c r="Q62" i="14" a="1"/>
  <c r="Q62" i="14" s="1"/>
  <c r="Q226" i="14" a="1"/>
  <c r="Q226" i="14" s="1"/>
  <c r="Q297" i="14" a="1"/>
  <c r="Q297" i="14" s="1"/>
  <c r="Q272" i="14" a="1"/>
  <c r="Q272" i="14" s="1"/>
  <c r="Q184" i="14" a="1"/>
  <c r="Q184" i="14" s="1"/>
  <c r="Q54" i="14" a="1"/>
  <c r="Q54" i="14" s="1"/>
  <c r="Q345" i="14" a="1"/>
  <c r="Q345" i="14" s="1"/>
  <c r="Q23" i="14" a="1"/>
  <c r="Q23" i="14" s="1"/>
  <c r="Q301" i="14" a="1"/>
  <c r="Q301" i="14" s="1"/>
  <c r="Q81" i="14" a="1"/>
  <c r="Q81" i="14" s="1"/>
  <c r="Q193" i="14" a="1"/>
  <c r="Q193" i="14" s="1"/>
  <c r="Q362" i="14" a="1"/>
  <c r="Q362" i="14" s="1"/>
  <c r="Q65" i="14" a="1"/>
  <c r="Q65" i="14" s="1"/>
  <c r="Q217" i="14" a="1"/>
  <c r="Q217" i="14" s="1"/>
  <c r="Q14" i="14" a="1"/>
  <c r="Q14" i="14" s="1"/>
  <c r="Q280" i="14" a="1"/>
  <c r="Q280" i="14" s="1"/>
  <c r="Q241" i="14" a="1"/>
  <c r="Q241" i="14" s="1"/>
  <c r="Q26" i="14" a="1"/>
  <c r="Q26" i="14" s="1"/>
  <c r="Q58" i="14" a="1"/>
  <c r="Q58" i="14" s="1"/>
  <c r="Q328" i="14" a="1"/>
  <c r="Q328" i="14" s="1"/>
  <c r="Q134" i="14" a="1"/>
  <c r="Q134" i="14" s="1"/>
  <c r="Q135" i="14" a="1"/>
  <c r="Q135" i="14" s="1"/>
  <c r="Q225" i="14" a="1"/>
  <c r="Q225" i="14" s="1"/>
  <c r="Q118" i="14" a="1"/>
  <c r="Q118" i="14" s="1"/>
  <c r="Q20" i="14" a="1"/>
  <c r="Q20" i="14" s="1"/>
  <c r="Q322" i="14" a="1"/>
  <c r="Q322" i="14" s="1"/>
  <c r="Q105" i="14" a="1"/>
  <c r="Q105" i="14" s="1"/>
  <c r="Q113" i="14" a="1"/>
  <c r="Q113" i="14" s="1"/>
  <c r="Q257" i="14" a="1"/>
  <c r="Q257" i="14" s="1"/>
  <c r="Q91" i="14" a="1"/>
  <c r="Q91" i="14" s="1"/>
  <c r="Q237" i="14" a="1"/>
  <c r="Q237" i="14" s="1"/>
  <c r="Q150" i="14" a="1"/>
  <c r="Q150" i="14" s="1"/>
  <c r="Q294" i="14" a="1"/>
  <c r="Q294" i="14" s="1"/>
  <c r="Q223" i="14" a="1"/>
  <c r="Q223" i="14" s="1"/>
  <c r="Q79" i="14" a="1"/>
  <c r="Q79" i="14" s="1"/>
  <c r="Q308" i="14" a="1"/>
  <c r="Q308" i="14" s="1"/>
  <c r="Q36" i="14" a="1"/>
  <c r="Q36" i="14" s="1"/>
  <c r="Q180" i="14" a="1"/>
  <c r="Q180" i="14" s="1"/>
  <c r="Q324" i="14" a="1"/>
  <c r="Q324" i="14" s="1"/>
  <c r="Q106" i="14" a="1"/>
  <c r="Q106" i="14" s="1"/>
  <c r="Q21" i="14" a="1"/>
  <c r="Q21" i="14" s="1"/>
  <c r="Q119" i="14" a="1"/>
  <c r="Q119" i="14" s="1"/>
  <c r="Q263" i="14" a="1"/>
  <c r="Q263" i="14" s="1"/>
  <c r="Q219" i="14" a="1"/>
  <c r="Q219" i="14" s="1"/>
  <c r="Q318" i="14" a="1"/>
  <c r="Q318" i="14" s="1"/>
  <c r="Q315" i="14" a="1"/>
  <c r="Q315" i="14" s="1"/>
  <c r="Q305" i="14" a="1"/>
  <c r="Q305" i="14" s="1"/>
  <c r="Q167" i="14" a="1"/>
  <c r="Q167" i="14" s="1"/>
  <c r="Q339" i="14" a="1"/>
  <c r="Q339" i="14" s="1"/>
  <c r="Q182" i="14" a="1"/>
  <c r="Q182" i="14" s="1"/>
  <c r="Q142" i="14" a="1"/>
  <c r="Q142" i="14" s="1"/>
  <c r="Q152" i="14" a="1"/>
  <c r="Q152" i="14" s="1"/>
  <c r="Q85" i="14" a="1"/>
  <c r="Q85" i="14" s="1"/>
  <c r="Q242" i="14" a="1"/>
  <c r="Q242" i="14" s="1"/>
  <c r="Q99" i="14" a="1"/>
  <c r="Q99" i="14" s="1"/>
  <c r="Q97" i="14" a="1"/>
  <c r="Q97" i="14" s="1"/>
  <c r="Q266" i="14" a="1"/>
  <c r="Q266" i="14" s="1"/>
  <c r="Q109" i="14" a="1"/>
  <c r="Q109" i="14" s="1"/>
  <c r="Q253" i="14" a="1"/>
  <c r="Q253" i="14" s="1"/>
  <c r="Q38" i="14" a="1"/>
  <c r="Q38" i="14" s="1"/>
  <c r="Q290" i="14" a="1"/>
  <c r="Q290" i="14" s="1"/>
  <c r="Q82" i="14" a="1"/>
  <c r="Q82" i="14" s="1"/>
  <c r="Q8" i="14" a="1"/>
  <c r="Q8" i="14" s="1"/>
  <c r="Q170" i="14" a="1"/>
  <c r="Q170" i="14" s="1"/>
  <c r="Q183" i="14" a="1"/>
  <c r="Q183" i="14" s="1"/>
  <c r="Q64" i="14" a="1"/>
  <c r="Q64" i="14" s="1"/>
  <c r="Q321" i="14" a="1"/>
  <c r="Q321" i="14" s="1"/>
  <c r="Q190" i="14" a="1"/>
  <c r="Q190" i="14" s="1"/>
  <c r="Q128" i="14" a="1"/>
  <c r="Q128" i="14" s="1"/>
  <c r="Q16" i="14" a="1"/>
  <c r="Q16" i="14" s="1"/>
  <c r="Q201" i="14" a="1"/>
  <c r="Q201" i="14" s="1"/>
  <c r="Q125" i="14" a="1"/>
  <c r="Q125" i="14" s="1"/>
  <c r="Q269" i="14" a="1"/>
  <c r="Q269" i="14" s="1"/>
  <c r="Q127" i="14" a="1"/>
  <c r="Q127" i="14" s="1"/>
  <c r="Q18" i="14" a="1"/>
  <c r="Q18" i="14" s="1"/>
  <c r="Q162" i="14" a="1"/>
  <c r="Q162" i="14" s="1"/>
  <c r="Q306" i="14" a="1"/>
  <c r="Q306" i="14" s="1"/>
  <c r="Q259" i="14" a="1"/>
  <c r="Q259" i="14" s="1"/>
  <c r="Q115" i="14" a="1"/>
  <c r="Q115" i="14" s="1"/>
  <c r="Q33" i="14" a="1"/>
  <c r="Q33" i="14" s="1"/>
  <c r="Q48" i="14" a="1"/>
  <c r="Q48" i="14" s="1"/>
  <c r="Q192" i="14" a="1"/>
  <c r="Q192" i="14" s="1"/>
  <c r="Q336" i="14" a="1"/>
  <c r="Q336" i="14" s="1"/>
  <c r="Q166" i="14" a="1"/>
  <c r="Q166" i="14" s="1"/>
  <c r="Q153" i="14" a="1"/>
  <c r="Q153" i="14" s="1"/>
  <c r="Q131" i="14" a="1"/>
  <c r="Q131" i="14" s="1"/>
  <c r="Q275" i="14" a="1"/>
  <c r="Q275" i="14" s="1"/>
  <c r="Q265" i="14" a="1"/>
  <c r="Q265" i="14" s="1"/>
  <c r="Q104" i="14" a="1"/>
  <c r="Q104" i="14" s="1"/>
  <c r="Q188" i="14" a="1"/>
  <c r="Q188" i="14" s="1"/>
  <c r="Q76" i="14" a="1"/>
  <c r="Q76" i="14" s="1"/>
  <c r="Q174" i="14" a="1"/>
  <c r="Q174" i="14" s="1"/>
  <c r="Q139" i="14" a="1"/>
  <c r="Q139" i="14" s="1"/>
  <c r="Q141" i="14" a="1"/>
  <c r="Q141" i="14" s="1"/>
  <c r="Q60" i="14" a="1"/>
  <c r="Q60" i="14" s="1"/>
  <c r="Q204" i="14" a="1"/>
  <c r="Q204" i="14" s="1"/>
  <c r="Q348" i="14" a="1"/>
  <c r="Q348" i="14" s="1"/>
  <c r="Q238" i="14" a="1"/>
  <c r="Q238" i="14" s="1"/>
  <c r="Q309" i="14" a="1"/>
  <c r="Q309" i="14" s="1"/>
  <c r="Q143" i="14" a="1"/>
  <c r="Q143" i="14" s="1"/>
  <c r="Q287" i="14" a="1"/>
  <c r="Q287" i="14" s="1"/>
  <c r="Q133" i="14" a="1"/>
  <c r="Q133" i="14" s="1"/>
  <c r="Q277" i="14" a="1"/>
  <c r="Q277" i="14" s="1"/>
  <c r="Q86" i="14" a="1"/>
  <c r="Q86" i="14" s="1"/>
  <c r="Q326" i="14" a="1"/>
  <c r="Q326" i="14" s="1"/>
  <c r="Q178" i="14" a="1"/>
  <c r="Q178" i="14" s="1"/>
  <c r="Q176" i="14" a="1"/>
  <c r="Q176" i="14" s="1"/>
  <c r="Q218" i="14" a="1"/>
  <c r="Q218" i="14" s="1"/>
  <c r="Q267" i="14" a="1"/>
  <c r="Q267" i="14" s="1"/>
  <c r="Q172" i="14" a="1"/>
  <c r="Q172" i="14" s="1"/>
  <c r="Q51" i="14" a="1"/>
  <c r="Q51" i="14" s="1"/>
  <c r="Q286" i="14" a="1"/>
  <c r="Q286" i="14" s="1"/>
  <c r="Q284" i="14" a="1"/>
  <c r="Q284" i="14" s="1"/>
  <c r="Q136" i="14" a="1"/>
  <c r="Q136" i="14" s="1"/>
  <c r="Q149" i="14" a="1"/>
  <c r="Q149" i="14" s="1"/>
  <c r="Q293" i="14" a="1"/>
  <c r="Q293" i="14" s="1"/>
  <c r="Q199" i="14" a="1"/>
  <c r="Q199" i="14" s="1"/>
  <c r="Q42" i="14" a="1"/>
  <c r="Q42" i="14" s="1"/>
  <c r="Q186" i="14" a="1"/>
  <c r="Q186" i="14" s="1"/>
  <c r="Q330" i="14" a="1"/>
  <c r="Q330" i="14" s="1"/>
  <c r="Q331" i="14" a="1"/>
  <c r="Q331" i="14" s="1"/>
  <c r="Q175" i="14" a="1"/>
  <c r="Q175" i="14" s="1"/>
  <c r="Q249" i="14" a="1"/>
  <c r="Q249" i="14" s="1"/>
  <c r="Q72" i="14" a="1"/>
  <c r="Q72" i="14" s="1"/>
  <c r="Q216" i="14" a="1"/>
  <c r="Q216" i="14" s="1"/>
  <c r="Q360" i="14" a="1"/>
  <c r="Q360" i="14" s="1"/>
  <c r="Q334" i="14" a="1"/>
  <c r="Q334" i="14" s="1"/>
  <c r="Q11" i="14" a="1"/>
  <c r="Q11" i="14" s="1"/>
  <c r="Q155" i="14" a="1"/>
  <c r="Q155" i="14" s="1"/>
  <c r="Q299" i="14" a="1"/>
  <c r="Q299" i="14" s="1"/>
  <c r="Q130" i="14" a="1"/>
  <c r="Q130" i="14" s="1"/>
  <c r="Q30" i="14" a="1"/>
  <c r="Q30" i="14" s="1"/>
  <c r="Q250" i="14" a="1"/>
  <c r="Q250" i="14" s="1"/>
  <c r="Q232" i="14" a="1"/>
  <c r="Q232" i="14" s="1"/>
  <c r="Q161" i="14" a="1"/>
  <c r="Q161" i="14" s="1"/>
  <c r="Q116" i="14" a="1"/>
  <c r="Q116" i="14" s="1"/>
  <c r="Q228" i="14" a="1"/>
  <c r="Q228" i="14" s="1"/>
  <c r="Q27" i="14" a="1"/>
  <c r="Q27" i="14" s="1"/>
  <c r="Q159" i="14" a="1"/>
  <c r="Q159" i="14" s="1"/>
  <c r="Q165" i="14" a="1"/>
  <c r="Q165" i="14" s="1"/>
  <c r="Q29" i="14" a="1"/>
  <c r="Q29" i="14" s="1"/>
  <c r="Q317" i="14" a="1"/>
  <c r="Q317" i="14" s="1"/>
  <c r="Q66" i="14" a="1"/>
  <c r="Q66" i="14" s="1"/>
  <c r="Q354" i="14" a="1"/>
  <c r="Q354" i="14" s="1"/>
  <c r="Q235" i="14" a="1"/>
  <c r="Q235" i="14" s="1"/>
  <c r="Q68" i="14" a="1"/>
  <c r="Q68" i="14" s="1"/>
  <c r="Q240" i="14" a="1"/>
  <c r="Q240" i="14" s="1"/>
  <c r="Q87" i="14" a="1"/>
  <c r="Q87" i="14" s="1"/>
  <c r="Q124" i="14" a="1"/>
  <c r="Q124" i="14" s="1"/>
  <c r="Q35" i="14" a="1"/>
  <c r="Q35" i="14" s="1"/>
  <c r="Q179" i="14" a="1"/>
  <c r="Q179" i="14" s="1"/>
  <c r="Q25" i="14" a="1"/>
  <c r="Q25" i="14" s="1"/>
  <c r="Q313" i="14" a="1"/>
  <c r="Q313" i="14" s="1"/>
  <c r="Q75" i="14" a="1"/>
  <c r="Q75" i="14" s="1"/>
  <c r="Q358" i="14" a="1"/>
  <c r="Q358" i="14" s="1"/>
  <c r="Q302" i="14" a="1"/>
  <c r="Q302" i="14" s="1"/>
  <c r="Q46" i="14" a="1"/>
  <c r="Q46" i="14" s="1"/>
  <c r="Q352" i="14" a="1"/>
  <c r="Q352" i="14" s="1"/>
  <c r="Q207" i="14" a="1"/>
  <c r="Q207" i="14" s="1"/>
  <c r="Q88" i="14" a="1"/>
  <c r="Q88" i="14" s="1"/>
  <c r="Q261" i="14" a="1"/>
  <c r="Q261" i="14" s="1"/>
  <c r="Q316" i="14" a="1"/>
  <c r="Q316" i="14" s="1"/>
  <c r="Q41" i="14" a="1"/>
  <c r="Q41" i="14" s="1"/>
  <c r="Q185" i="14" a="1"/>
  <c r="Q185" i="14" s="1"/>
  <c r="Q329" i="14" a="1"/>
  <c r="Q329" i="14" s="1"/>
  <c r="Q319" i="14" a="1"/>
  <c r="Q319" i="14" s="1"/>
  <c r="Q78" i="14" a="1"/>
  <c r="Q78" i="14" s="1"/>
  <c r="Q222" i="14" a="1"/>
  <c r="Q222" i="14" s="1"/>
  <c r="Q366" i="14" a="1"/>
  <c r="Q366" i="14" s="1"/>
  <c r="Q344" i="14" a="1"/>
  <c r="Q344" i="14" s="1"/>
  <c r="Q271" i="14" a="1"/>
  <c r="Q271" i="14" s="1"/>
  <c r="Q224" i="14" a="1"/>
  <c r="Q224" i="14" s="1"/>
  <c r="Q108" i="14" a="1"/>
  <c r="Q108" i="14" s="1"/>
  <c r="Q252" i="14" a="1"/>
  <c r="Q252" i="14" s="1"/>
  <c r="Q147" i="14" a="1"/>
  <c r="Q147" i="14" s="1"/>
  <c r="Q208" i="14" a="1"/>
  <c r="Q208" i="14" s="1"/>
  <c r="Q47" i="14" a="1"/>
  <c r="Q47" i="14" s="1"/>
  <c r="Q191" i="14" a="1"/>
  <c r="Q191" i="14" s="1"/>
  <c r="Q335" i="14" a="1"/>
  <c r="Q335" i="14" s="1"/>
  <c r="Q314" i="14" a="1"/>
  <c r="Q314" i="14" s="1"/>
  <c r="Q137" i="14" a="1"/>
  <c r="Q137" i="14" s="1"/>
  <c r="Q145" i="14" a="1"/>
  <c r="Q145" i="14" s="1"/>
  <c r="Q57" i="14" a="1"/>
  <c r="Q57" i="14" s="1"/>
  <c r="Q84" i="14" a="1"/>
  <c r="Q84" i="14" s="1"/>
  <c r="Q13" i="14" a="1"/>
  <c r="Q13" i="14" s="1"/>
  <c r="Q292" i="14" a="1"/>
  <c r="Q292" i="14" s="1"/>
  <c r="Q244" i="14" a="1"/>
  <c r="Q244" i="14" s="1"/>
  <c r="Q173" i="14" a="1"/>
  <c r="Q173" i="14" s="1"/>
  <c r="Q283" i="14" a="1"/>
  <c r="Q283" i="14" s="1"/>
  <c r="Q210" i="14" a="1"/>
  <c r="Q210" i="14" s="1"/>
  <c r="Q236" i="14" a="1"/>
  <c r="Q236" i="14" s="1"/>
  <c r="Q96" i="14" a="1"/>
  <c r="Q96" i="14" s="1"/>
  <c r="Q323" i="14" a="1"/>
  <c r="Q323" i="14" s="1"/>
  <c r="Q169" i="14" a="1"/>
  <c r="Q169" i="14" s="1"/>
  <c r="Q146" i="14" a="1"/>
  <c r="Q146" i="14" s="1"/>
  <c r="Q177" i="14" a="1"/>
  <c r="Q177" i="14" s="1"/>
  <c r="Q37" i="14" a="1"/>
  <c r="Q37" i="14" s="1"/>
  <c r="Q181" i="14" a="1"/>
  <c r="Q181" i="14" s="1"/>
  <c r="Q325" i="14" a="1"/>
  <c r="Q325" i="14" s="1"/>
  <c r="Q158" i="14" a="1"/>
  <c r="Q158" i="14" s="1"/>
  <c r="Q123" i="14" a="1"/>
  <c r="Q123" i="14" s="1"/>
  <c r="Q52" i="14" a="1"/>
  <c r="Q52" i="14" s="1"/>
  <c r="Q273" i="14" a="1"/>
  <c r="Q273" i="14" s="1"/>
  <c r="Q338" i="14" a="1"/>
  <c r="Q338" i="14" s="1"/>
  <c r="Q94" i="14" a="1"/>
  <c r="Q94" i="14" s="1"/>
  <c r="Q32" i="14" a="1"/>
  <c r="Q32" i="14" s="1"/>
  <c r="Q255" i="14" a="1"/>
  <c r="Q255" i="14" s="1"/>
  <c r="Q148" i="14" a="1"/>
  <c r="Q148" i="14" s="1"/>
  <c r="Q357" i="14" a="1"/>
  <c r="Q357" i="14" s="1"/>
  <c r="Q80" i="14" a="1"/>
  <c r="Q80" i="14" s="1"/>
  <c r="Q53" i="14" a="1"/>
  <c r="Q53" i="14" s="1"/>
  <c r="Q197" i="14" a="1"/>
  <c r="Q197" i="14" s="1"/>
  <c r="Q341" i="14" a="1"/>
  <c r="Q341" i="14" s="1"/>
  <c r="Q355" i="14" a="1"/>
  <c r="Q355" i="14" s="1"/>
  <c r="Q90" i="14" a="1"/>
  <c r="Q90" i="14" s="1"/>
  <c r="Q234" i="14" a="1"/>
  <c r="Q234" i="14" s="1"/>
  <c r="Q31" i="14" a="1"/>
  <c r="Q31" i="14" s="1"/>
  <c r="Q69" i="14" a="1"/>
  <c r="Q69" i="14" s="1"/>
  <c r="Q307" i="14" a="1"/>
  <c r="Q307" i="14" s="1"/>
  <c r="Q93" i="14" a="1"/>
  <c r="Q93" i="14" s="1"/>
  <c r="Q120" i="14" a="1"/>
  <c r="Q120" i="14" s="1"/>
  <c r="Q264" i="14" a="1"/>
  <c r="Q264" i="14" s="1"/>
  <c r="Q195" i="14" a="1"/>
  <c r="Q195" i="14" s="1"/>
  <c r="Q268" i="14" a="1"/>
  <c r="Q268" i="14" s="1"/>
  <c r="Q59" i="14" a="1"/>
  <c r="Q59" i="14" s="1"/>
  <c r="Q203" i="14" a="1"/>
  <c r="Q203" i="14" s="1"/>
  <c r="Q347" i="14" a="1"/>
  <c r="Q347" i="14" s="1"/>
  <c r="Q350" i="14" a="1"/>
  <c r="Q350" i="14" s="1"/>
  <c r="Q194" i="14" a="1"/>
  <c r="Q194" i="14" s="1"/>
  <c r="Q295" i="14" a="1"/>
  <c r="Q295" i="14" s="1"/>
  <c r="Q254" i="14" a="1"/>
  <c r="Q254" i="14" s="1"/>
  <c r="Q17" i="14" a="1"/>
  <c r="Q17" i="14" s="1"/>
  <c r="Q342" i="14" a="1"/>
  <c r="Q342" i="14" s="1"/>
  <c r="Q40" i="14" a="1"/>
  <c r="Q40" i="14" s="1"/>
  <c r="Q157" i="14" a="1"/>
  <c r="Q157" i="14" s="1"/>
  <c r="Q278" i="14" a="1"/>
  <c r="Q278" i="14" s="1"/>
  <c r="Q337" i="14" a="1"/>
  <c r="Q337" i="14" s="1"/>
  <c r="Q6" i="14" a="1"/>
  <c r="Q6" i="14" s="1"/>
  <c r="Q303" i="14" a="1"/>
  <c r="Q303" i="14" s="1"/>
  <c r="Q196" i="14" a="1"/>
  <c r="Q196" i="14" s="1"/>
  <c r="Q353" i="14" a="1"/>
  <c r="Q353" i="14" s="1"/>
  <c r="Q92" i="14" a="1"/>
  <c r="Q92" i="14" s="1"/>
  <c r="Q102" i="14" a="1"/>
  <c r="Q102" i="14" s="1"/>
  <c r="Q246" i="14" a="1"/>
  <c r="Q246" i="14" s="1"/>
  <c r="Q67" i="14" a="1"/>
  <c r="Q67" i="14" s="1"/>
  <c r="Q213" i="14" a="1"/>
  <c r="Q213" i="14" s="1"/>
  <c r="Q343" i="14" a="1"/>
  <c r="Q343" i="14" s="1"/>
  <c r="Q189" i="14" a="1"/>
  <c r="Q189" i="14" s="1"/>
  <c r="Q132" i="14" a="1"/>
  <c r="Q132" i="14" s="1"/>
  <c r="Q276" i="14" a="1"/>
  <c r="Q276" i="14" s="1"/>
  <c r="Q243" i="14" a="1"/>
  <c r="Q243" i="14" s="1"/>
  <c r="Q340" i="14" a="1"/>
  <c r="Q340" i="14" s="1"/>
  <c r="Q71" i="14" a="1"/>
  <c r="Q71" i="14" s="1"/>
  <c r="Q215" i="14" a="1"/>
  <c r="Q215" i="14" s="1"/>
  <c r="Q359" i="14" a="1"/>
  <c r="Q359" i="14" s="1"/>
  <c r="Q61" i="14" a="1"/>
  <c r="Q61" i="14" s="1"/>
  <c r="Q205" i="14" a="1"/>
  <c r="Q205" i="14" s="1"/>
  <c r="Q349" i="14" a="1"/>
  <c r="Q349" i="14" s="1"/>
  <c r="Q206" i="14" a="1"/>
  <c r="Q206" i="14" s="1"/>
  <c r="Q231" i="14" a="1"/>
  <c r="Q231" i="14" s="1"/>
  <c r="Q160" i="14" a="1"/>
  <c r="Q160" i="14" s="1"/>
  <c r="Q50" i="14" a="1"/>
  <c r="Q50" i="14" s="1"/>
  <c r="Q5" i="14" a="1"/>
  <c r="Q5" i="14" s="1"/>
  <c r="Q202" i="14" a="1"/>
  <c r="Q202" i="14" s="1"/>
  <c r="Q332" i="14" a="1"/>
  <c r="Q332" i="14" s="1"/>
  <c r="Q351" i="14" a="1"/>
  <c r="Q351" i="14" s="1"/>
  <c r="Q256" i="14" a="1"/>
  <c r="Q256" i="14" s="1"/>
  <c r="Q154" i="14" a="1"/>
  <c r="Q154" i="14" s="1"/>
  <c r="Q260" i="14" a="1"/>
  <c r="Q260" i="14" s="1"/>
  <c r="Q77" i="14" a="1"/>
  <c r="Q77" i="14" s="1"/>
  <c r="Q221" i="14" a="1"/>
  <c r="Q221" i="14" s="1"/>
  <c r="Q365" i="14" a="1"/>
  <c r="Q365" i="14" s="1"/>
  <c r="Q200" i="14" a="1"/>
  <c r="Q200" i="14" s="1"/>
  <c r="Q114" i="14" a="1"/>
  <c r="Q114" i="14" s="1"/>
  <c r="Q258" i="14" a="1"/>
  <c r="Q258" i="14" s="1"/>
  <c r="Q103" i="14" a="1"/>
  <c r="Q103" i="14" s="1"/>
  <c r="Q333" i="14" a="1"/>
  <c r="Q333" i="14" s="1"/>
  <c r="Q44" i="14" a="1"/>
  <c r="Q44" i="14" s="1"/>
  <c r="Q285" i="14" a="1"/>
  <c r="Q285" i="14" s="1"/>
  <c r="Q144" i="14" a="1"/>
  <c r="Q144" i="14" s="1"/>
  <c r="Q288" i="14" a="1"/>
  <c r="Q288" i="14" s="1"/>
  <c r="Q291" i="14" a="1"/>
  <c r="Q291" i="14" s="1"/>
  <c r="Q56" i="14" a="1"/>
  <c r="Q56" i="14" s="1"/>
  <c r="Q83" i="14" a="1"/>
  <c r="Q83" i="14" s="1"/>
  <c r="Q227" i="14" a="1"/>
  <c r="Q227" i="14" s="1"/>
  <c r="Q3" i="14" a="1"/>
  <c r="Q3" i="14" s="1"/>
  <c r="Q4" i="14" a="1"/>
  <c r="Q4" i="14" s="1"/>
  <c r="R9" i="8"/>
  <c r="S9" i="8" s="1"/>
  <c r="R10" i="8"/>
  <c r="R11" i="8"/>
  <c r="R12" i="8"/>
  <c r="S12" i="8" s="1"/>
  <c r="R13" i="8"/>
  <c r="S13" i="8" s="1"/>
  <c r="R14" i="8"/>
  <c r="S14" i="8" s="1"/>
  <c r="R15" i="8"/>
  <c r="S15" i="8" s="1"/>
  <c r="R16" i="8"/>
  <c r="S16" i="8" s="1"/>
  <c r="R17" i="8"/>
  <c r="S17" i="8" s="1"/>
  <c r="R18" i="8"/>
  <c r="S18" i="8" s="1"/>
  <c r="R19" i="8"/>
  <c r="S19" i="8" s="1"/>
  <c r="R20" i="8"/>
  <c r="R21" i="8"/>
  <c r="R22" i="8"/>
  <c r="S22" i="8" s="1"/>
  <c r="R23" i="8"/>
  <c r="R24" i="8"/>
  <c r="S24" i="8" s="1"/>
  <c r="R25" i="8"/>
  <c r="S25" i="8" s="1"/>
  <c r="R26" i="8"/>
  <c r="S26" i="8" s="1"/>
  <c r="R27" i="8"/>
  <c r="S27" i="8" s="1"/>
  <c r="R28" i="8"/>
  <c r="S28" i="8" s="1"/>
  <c r="R29" i="8"/>
  <c r="S29" i="8" s="1"/>
  <c r="R30" i="8"/>
  <c r="S30" i="8" s="1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L3" i="8"/>
  <c r="Q8" i="8"/>
  <c r="O8" i="8"/>
  <c r="N8" i="8"/>
  <c r="R8" i="8" s="1"/>
  <c r="J8" i="8"/>
  <c r="K8" i="8" s="1"/>
  <c r="L8" i="8" s="1"/>
  <c r="Q7" i="8"/>
  <c r="N7" i="8"/>
  <c r="R7" i="8" s="1"/>
  <c r="J7" i="8"/>
  <c r="K7" i="8" s="1"/>
  <c r="L7" i="8" s="1"/>
  <c r="Q6" i="8"/>
  <c r="R6" i="8" s="1"/>
  <c r="O6" i="8"/>
  <c r="N6" i="8"/>
  <c r="K6" i="8"/>
  <c r="L6" i="8" s="1"/>
  <c r="J6" i="8"/>
  <c r="Q5" i="8"/>
  <c r="R5" i="8" s="1"/>
  <c r="O5" i="8"/>
  <c r="N5" i="8"/>
  <c r="J5" i="8"/>
  <c r="K5" i="8" s="1"/>
  <c r="L5" i="8" s="1"/>
  <c r="Q4" i="8"/>
  <c r="N4" i="8"/>
  <c r="L4" i="8"/>
  <c r="K4" i="8"/>
  <c r="J4" i="8"/>
  <c r="Q3" i="8"/>
  <c r="N3" i="8"/>
  <c r="R3" i="8" s="1"/>
  <c r="J3" i="8"/>
  <c r="K3" i="8" s="1"/>
  <c r="H5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11" i="8"/>
  <c r="D10" i="8"/>
  <c r="D9" i="8"/>
  <c r="D7" i="8"/>
  <c r="D6" i="8"/>
  <c r="D5" i="8"/>
  <c r="H3" i="8"/>
  <c r="H4" i="8" s="1" a="1"/>
  <c r="H4" i="8" s="1"/>
  <c r="D3" i="8"/>
  <c r="S11" i="12"/>
  <c r="S12" i="12"/>
  <c r="S15" i="12"/>
  <c r="S16" i="12"/>
  <c r="S23" i="12"/>
  <c r="S24" i="12"/>
  <c r="S27" i="12"/>
  <c r="S28" i="12"/>
  <c r="S35" i="12"/>
  <c r="S36" i="12"/>
  <c r="S39" i="12"/>
  <c r="S40" i="12"/>
  <c r="R6" i="12"/>
  <c r="S6" i="12" s="1"/>
  <c r="R7" i="12"/>
  <c r="S7" i="12" s="1"/>
  <c r="R8" i="12"/>
  <c r="S8" i="12" s="1"/>
  <c r="R9" i="12"/>
  <c r="S9" i="12" s="1"/>
  <c r="R10" i="12"/>
  <c r="S10" i="12" s="1"/>
  <c r="R11" i="12"/>
  <c r="R12" i="12"/>
  <c r="R13" i="12"/>
  <c r="S13" i="12" s="1"/>
  <c r="R14" i="12"/>
  <c r="S14" i="12" s="1"/>
  <c r="R15" i="12"/>
  <c r="R16" i="12"/>
  <c r="R17" i="12"/>
  <c r="S17" i="12" s="1"/>
  <c r="R18" i="12"/>
  <c r="S18" i="12" s="1"/>
  <c r="R19" i="12"/>
  <c r="S19" i="12" s="1"/>
  <c r="R20" i="12"/>
  <c r="S20" i="12" s="1"/>
  <c r="R21" i="12"/>
  <c r="S21" i="12" s="1"/>
  <c r="R22" i="12"/>
  <c r="S22" i="12" s="1"/>
  <c r="R23" i="12"/>
  <c r="R24" i="12"/>
  <c r="R25" i="12"/>
  <c r="S25" i="12" s="1"/>
  <c r="R26" i="12"/>
  <c r="S26" i="12" s="1"/>
  <c r="R27" i="12"/>
  <c r="R28" i="12"/>
  <c r="R29" i="12"/>
  <c r="S29" i="12" s="1"/>
  <c r="R30" i="12"/>
  <c r="S30" i="12" s="1"/>
  <c r="R31" i="12"/>
  <c r="S31" i="12" s="1"/>
  <c r="R32" i="12"/>
  <c r="S32" i="12" s="1"/>
  <c r="R33" i="12"/>
  <c r="S33" i="12" s="1"/>
  <c r="R34" i="12"/>
  <c r="S34" i="12" s="1"/>
  <c r="R35" i="12"/>
  <c r="R36" i="12"/>
  <c r="R37" i="12"/>
  <c r="S37" i="12" s="1"/>
  <c r="R38" i="12"/>
  <c r="S38" i="12" s="1"/>
  <c r="R39" i="12"/>
  <c r="R40" i="12"/>
  <c r="R41" i="12"/>
  <c r="S41" i="12" s="1"/>
  <c r="R42" i="12"/>
  <c r="S42" i="12" s="1"/>
  <c r="R43" i="12"/>
  <c r="S43" i="12" s="1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L3" i="12"/>
  <c r="R5" i="12"/>
  <c r="Q5" i="12"/>
  <c r="N5" i="12"/>
  <c r="O5" i="12" s="1"/>
  <c r="J5" i="12"/>
  <c r="K5" i="12" s="1"/>
  <c r="L5" i="12" s="1"/>
  <c r="Q4" i="12"/>
  <c r="N4" i="12"/>
  <c r="R4" i="12" s="1"/>
  <c r="K4" i="12"/>
  <c r="L4" i="12" s="1"/>
  <c r="J4" i="12"/>
  <c r="Q3" i="12"/>
  <c r="N3" i="12"/>
  <c r="K3" i="12"/>
  <c r="J3" i="12"/>
  <c r="H5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9" i="12"/>
  <c r="D5" i="12"/>
  <c r="H4" i="12" a="1"/>
  <c r="H4" i="12" s="1"/>
  <c r="H3" i="12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3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12" i="13"/>
  <c r="D12" i="13" s="1"/>
  <c r="C11" i="13"/>
  <c r="D11" i="13" s="1"/>
  <c r="D10" i="13"/>
  <c r="C10" i="13"/>
  <c r="D9" i="13"/>
  <c r="C9" i="13"/>
  <c r="C8" i="13"/>
  <c r="D8" i="13" s="1"/>
  <c r="D7" i="13"/>
  <c r="C7" i="13"/>
  <c r="D6" i="13"/>
  <c r="C6" i="13"/>
  <c r="C5" i="13"/>
  <c r="D5" i="13" s="1"/>
  <c r="C4" i="13"/>
  <c r="H3" i="13"/>
  <c r="C3" i="13"/>
  <c r="D3" i="13" s="1"/>
  <c r="Q3" i="9"/>
  <c r="H5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H9" i="9"/>
  <c r="A3" i="13" a="1"/>
  <c r="B57" i="13" s="1"/>
  <c r="A3" i="11" a="1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A3" i="12" a="1"/>
  <c r="B44" i="12" s="1"/>
  <c r="A3" i="10" a="1"/>
  <c r="B43" i="10" s="1"/>
  <c r="A3" i="9" a="1"/>
  <c r="B20" i="9" s="1"/>
  <c r="T3" i="14" l="1"/>
  <c r="T4" i="14"/>
  <c r="T5" i="14"/>
  <c r="T6" i="14"/>
  <c r="T2" i="14"/>
  <c r="S11" i="8"/>
  <c r="S20" i="8"/>
  <c r="S23" i="8"/>
  <c r="S21" i="8"/>
  <c r="S10" i="8"/>
  <c r="S5" i="8"/>
  <c r="S6" i="8"/>
  <c r="S7" i="8"/>
  <c r="S3" i="8"/>
  <c r="S8" i="8"/>
  <c r="O3" i="8"/>
  <c r="R4" i="8"/>
  <c r="O4" i="8"/>
  <c r="O7" i="8"/>
  <c r="E8" i="8"/>
  <c r="E4" i="8"/>
  <c r="E12" i="8"/>
  <c r="E7" i="8"/>
  <c r="E11" i="8"/>
  <c r="E3" i="8"/>
  <c r="E10" i="8"/>
  <c r="E6" i="8"/>
  <c r="H9" i="8"/>
  <c r="E9" i="8"/>
  <c r="E5" i="8"/>
  <c r="D12" i="8"/>
  <c r="D4" i="8"/>
  <c r="D8" i="8"/>
  <c r="S4" i="12"/>
  <c r="R3" i="12"/>
  <c r="O4" i="12"/>
  <c r="O3" i="12"/>
  <c r="S5" i="12"/>
  <c r="E4" i="12"/>
  <c r="E12" i="12"/>
  <c r="E7" i="12"/>
  <c r="E11" i="12"/>
  <c r="E3" i="12"/>
  <c r="H6" i="12" s="1"/>
  <c r="E10" i="12"/>
  <c r="H9" i="12"/>
  <c r="E5" i="12"/>
  <c r="E6" i="12"/>
  <c r="E9" i="12"/>
  <c r="E8" i="12"/>
  <c r="D10" i="12"/>
  <c r="D3" i="12"/>
  <c r="D11" i="12"/>
  <c r="D6" i="12"/>
  <c r="D7" i="12"/>
  <c r="D12" i="12"/>
  <c r="D4" i="12"/>
  <c r="D8" i="12"/>
  <c r="E12" i="13"/>
  <c r="E8" i="13"/>
  <c r="E5" i="13"/>
  <c r="E11" i="13"/>
  <c r="E10" i="13"/>
  <c r="E7" i="13"/>
  <c r="E3" i="13"/>
  <c r="E9" i="13"/>
  <c r="E6" i="13"/>
  <c r="E4" i="13"/>
  <c r="D4" i="13"/>
  <c r="B52" i="13"/>
  <c r="B17" i="13"/>
  <c r="B41" i="13"/>
  <c r="B42" i="13"/>
  <c r="B7" i="13"/>
  <c r="B19" i="13"/>
  <c r="B31" i="13"/>
  <c r="B43" i="13"/>
  <c r="B55" i="13"/>
  <c r="B10" i="13"/>
  <c r="B22" i="13"/>
  <c r="B34" i="13"/>
  <c r="B46" i="13"/>
  <c r="B16" i="13"/>
  <c r="B28" i="13"/>
  <c r="B29" i="13"/>
  <c r="B30" i="13"/>
  <c r="B11" i="13"/>
  <c r="B35" i="13"/>
  <c r="B47" i="13"/>
  <c r="B12" i="13"/>
  <c r="B24" i="13"/>
  <c r="B36" i="13"/>
  <c r="B48" i="13"/>
  <c r="B13" i="13"/>
  <c r="B25" i="13"/>
  <c r="B37" i="13"/>
  <c r="B49" i="13"/>
  <c r="B4" i="13"/>
  <c r="B40" i="13"/>
  <c r="B5" i="13"/>
  <c r="B53" i="13"/>
  <c r="B54" i="13"/>
  <c r="B23" i="13"/>
  <c r="A3" i="13"/>
  <c r="B3" i="13" s="1"/>
  <c r="B14" i="13"/>
  <c r="B26" i="13"/>
  <c r="B38" i="13"/>
  <c r="B50" i="13"/>
  <c r="B6" i="13"/>
  <c r="B15" i="13"/>
  <c r="B27" i="13"/>
  <c r="B39" i="13"/>
  <c r="B51" i="13"/>
  <c r="B8" i="13"/>
  <c r="B20" i="13"/>
  <c r="B32" i="13"/>
  <c r="B44" i="13"/>
  <c r="B56" i="13"/>
  <c r="B18" i="13"/>
  <c r="B9" i="13"/>
  <c r="B21" i="13"/>
  <c r="B33" i="13"/>
  <c r="B45" i="13"/>
  <c r="B84" i="11"/>
  <c r="B72" i="11"/>
  <c r="B60" i="11"/>
  <c r="B48" i="11"/>
  <c r="B36" i="11"/>
  <c r="B24" i="11"/>
  <c r="B12" i="11"/>
  <c r="B58" i="11"/>
  <c r="B83" i="11"/>
  <c r="B71" i="11"/>
  <c r="B59" i="11"/>
  <c r="B47" i="11"/>
  <c r="B35" i="11"/>
  <c r="B23" i="11"/>
  <c r="B11" i="11"/>
  <c r="B56" i="11"/>
  <c r="B78" i="11"/>
  <c r="B66" i="11"/>
  <c r="B54" i="11"/>
  <c r="B42" i="11"/>
  <c r="B30" i="11"/>
  <c r="B18" i="11"/>
  <c r="B6" i="11"/>
  <c r="B77" i="11"/>
  <c r="B65" i="11"/>
  <c r="B53" i="11"/>
  <c r="B41" i="11"/>
  <c r="B29" i="11"/>
  <c r="B17" i="11"/>
  <c r="B5" i="11"/>
  <c r="B20" i="11"/>
  <c r="B76" i="11"/>
  <c r="B64" i="11"/>
  <c r="B52" i="11"/>
  <c r="B40" i="11"/>
  <c r="B28" i="11"/>
  <c r="B16" i="11"/>
  <c r="B4" i="11"/>
  <c r="B74" i="11"/>
  <c r="B38" i="11"/>
  <c r="B14" i="11"/>
  <c r="B82" i="11"/>
  <c r="B69" i="11"/>
  <c r="B21" i="11"/>
  <c r="B68" i="11"/>
  <c r="B32" i="11"/>
  <c r="B79" i="11"/>
  <c r="B55" i="11"/>
  <c r="B31" i="11"/>
  <c r="B7" i="11"/>
  <c r="B75" i="11"/>
  <c r="B63" i="11"/>
  <c r="B51" i="11"/>
  <c r="B39" i="11"/>
  <c r="B27" i="11"/>
  <c r="B15" i="11"/>
  <c r="B62" i="11"/>
  <c r="B50" i="11"/>
  <c r="B26" i="11"/>
  <c r="A3" i="11"/>
  <c r="B70" i="11"/>
  <c r="B46" i="11"/>
  <c r="B34" i="11"/>
  <c r="B22" i="11"/>
  <c r="B10" i="11"/>
  <c r="B81" i="11"/>
  <c r="B57" i="11"/>
  <c r="B45" i="11"/>
  <c r="B33" i="11"/>
  <c r="B9" i="11"/>
  <c r="B80" i="11"/>
  <c r="B44" i="11"/>
  <c r="B8" i="11"/>
  <c r="B67" i="11"/>
  <c r="B43" i="11"/>
  <c r="B19" i="11"/>
  <c r="B73" i="11"/>
  <c r="B61" i="11"/>
  <c r="B49" i="11"/>
  <c r="B37" i="11"/>
  <c r="B25" i="11"/>
  <c r="B13" i="11"/>
  <c r="B17" i="12"/>
  <c r="B9" i="12"/>
  <c r="B21" i="12"/>
  <c r="B33" i="12"/>
  <c r="B34" i="12"/>
  <c r="B13" i="12"/>
  <c r="B25" i="12"/>
  <c r="B37" i="12"/>
  <c r="B10" i="12"/>
  <c r="B35" i="12"/>
  <c r="B12" i="12"/>
  <c r="A3" i="12"/>
  <c r="B3" i="12" s="1"/>
  <c r="B14" i="12"/>
  <c r="B26" i="12"/>
  <c r="B38" i="12"/>
  <c r="B22" i="12"/>
  <c r="B11" i="12"/>
  <c r="B36" i="12"/>
  <c r="B15" i="12"/>
  <c r="B27" i="12"/>
  <c r="B39" i="12"/>
  <c r="B23" i="12"/>
  <c r="B24" i="12"/>
  <c r="B4" i="12"/>
  <c r="B16" i="12"/>
  <c r="B28" i="12"/>
  <c r="B40" i="12"/>
  <c r="B5" i="12"/>
  <c r="B29" i="12"/>
  <c r="B41" i="12"/>
  <c r="B6" i="12"/>
  <c r="B18" i="12"/>
  <c r="B30" i="12"/>
  <c r="B42" i="12"/>
  <c r="B7" i="12"/>
  <c r="B19" i="12"/>
  <c r="B31" i="12"/>
  <c r="B43" i="12"/>
  <c r="B8" i="12"/>
  <c r="B20" i="12"/>
  <c r="B32" i="12"/>
  <c r="A3" i="10"/>
  <c r="B8" i="10"/>
  <c r="B20" i="10"/>
  <c r="B32" i="10"/>
  <c r="B9" i="10"/>
  <c r="B21" i="10"/>
  <c r="B33" i="10"/>
  <c r="B14" i="10"/>
  <c r="B10" i="10"/>
  <c r="B22" i="10"/>
  <c r="B34" i="10"/>
  <c r="B11" i="10"/>
  <c r="B23" i="10"/>
  <c r="B35" i="10"/>
  <c r="B26" i="10"/>
  <c r="B12" i="10"/>
  <c r="B24" i="10"/>
  <c r="B36" i="10"/>
  <c r="B37" i="10"/>
  <c r="B38" i="10"/>
  <c r="B39" i="10"/>
  <c r="B4" i="10"/>
  <c r="B16" i="10"/>
  <c r="B28" i="10"/>
  <c r="B40" i="10"/>
  <c r="B25" i="10"/>
  <c r="B27" i="10"/>
  <c r="B5" i="10"/>
  <c r="B17" i="10"/>
  <c r="B29" i="10"/>
  <c r="B41" i="10"/>
  <c r="B6" i="10"/>
  <c r="B18" i="10"/>
  <c r="B30" i="10"/>
  <c r="B42" i="10"/>
  <c r="B13" i="10"/>
  <c r="B15" i="10"/>
  <c r="B7" i="10"/>
  <c r="B19" i="10"/>
  <c r="B31" i="10"/>
  <c r="B10" i="9"/>
  <c r="B11" i="9"/>
  <c r="B12" i="9"/>
  <c r="B13" i="9"/>
  <c r="A3" i="9"/>
  <c r="B14" i="9"/>
  <c r="B9" i="9"/>
  <c r="B15" i="9"/>
  <c r="B4" i="9"/>
  <c r="B16" i="9"/>
  <c r="B5" i="9"/>
  <c r="B17" i="9"/>
  <c r="B6" i="9"/>
  <c r="B18" i="9"/>
  <c r="B7" i="9"/>
  <c r="B19" i="9"/>
  <c r="B8" i="9"/>
  <c r="H5" i="13" l="1"/>
  <c r="H6" i="13" s="1"/>
  <c r="B3" i="10"/>
  <c r="H3" i="10"/>
  <c r="B3" i="11"/>
  <c r="H3" i="11" s="1"/>
  <c r="S4" i="8"/>
  <c r="H6" i="8"/>
  <c r="H7" i="8" s="1"/>
  <c r="H8" i="8" s="1"/>
  <c r="S3" i="12"/>
  <c r="H7" i="12"/>
  <c r="H8" i="12" s="1"/>
  <c r="B3" i="9"/>
  <c r="H3" i="9" s="1"/>
  <c r="H7" i="13" l="1"/>
  <c r="J3" i="13"/>
  <c r="K3" i="13" s="1"/>
  <c r="L3" i="13" s="1"/>
  <c r="J17" i="13"/>
  <c r="K17" i="13" s="1"/>
  <c r="L17" i="13" s="1"/>
  <c r="J29" i="13"/>
  <c r="K29" i="13" s="1"/>
  <c r="L29" i="13" s="1"/>
  <c r="J41" i="13"/>
  <c r="K41" i="13" s="1"/>
  <c r="L41" i="13" s="1"/>
  <c r="J53" i="13"/>
  <c r="K53" i="13" s="1"/>
  <c r="L53" i="13" s="1"/>
  <c r="J10" i="13"/>
  <c r="K10" i="13" s="1"/>
  <c r="L10" i="13" s="1"/>
  <c r="J22" i="13"/>
  <c r="K22" i="13" s="1"/>
  <c r="L22" i="13" s="1"/>
  <c r="J34" i="13"/>
  <c r="K34" i="13" s="1"/>
  <c r="L34" i="13" s="1"/>
  <c r="J46" i="13"/>
  <c r="K46" i="13" s="1"/>
  <c r="L46" i="13" s="1"/>
  <c r="J35" i="13"/>
  <c r="K35" i="13" s="1"/>
  <c r="L35" i="13" s="1"/>
  <c r="J24" i="13"/>
  <c r="K24" i="13" s="1"/>
  <c r="L24" i="13" s="1"/>
  <c r="J18" i="13"/>
  <c r="K18" i="13" s="1"/>
  <c r="L18" i="13" s="1"/>
  <c r="J30" i="13"/>
  <c r="K30" i="13" s="1"/>
  <c r="L30" i="13" s="1"/>
  <c r="J42" i="13"/>
  <c r="K42" i="13" s="1"/>
  <c r="L42" i="13" s="1"/>
  <c r="J54" i="13"/>
  <c r="K54" i="13" s="1"/>
  <c r="L54" i="13" s="1"/>
  <c r="J7" i="13"/>
  <c r="K7" i="13" s="1"/>
  <c r="L7" i="13" s="1"/>
  <c r="J19" i="13"/>
  <c r="K19" i="13" s="1"/>
  <c r="L19" i="13" s="1"/>
  <c r="J31" i="13"/>
  <c r="K31" i="13" s="1"/>
  <c r="L31" i="13" s="1"/>
  <c r="J43" i="13"/>
  <c r="K43" i="13" s="1"/>
  <c r="L43" i="13" s="1"/>
  <c r="J55" i="13"/>
  <c r="K55" i="13" s="1"/>
  <c r="L55" i="13" s="1"/>
  <c r="J8" i="13"/>
  <c r="K8" i="13" s="1"/>
  <c r="L8" i="13" s="1"/>
  <c r="J20" i="13"/>
  <c r="K20" i="13" s="1"/>
  <c r="L20" i="13" s="1"/>
  <c r="J32" i="13"/>
  <c r="K32" i="13" s="1"/>
  <c r="L32" i="13" s="1"/>
  <c r="J44" i="13"/>
  <c r="K44" i="13" s="1"/>
  <c r="L44" i="13" s="1"/>
  <c r="J56" i="13"/>
  <c r="K56" i="13" s="1"/>
  <c r="L56" i="13" s="1"/>
  <c r="J36" i="13"/>
  <c r="K36" i="13" s="1"/>
  <c r="L36" i="13" s="1"/>
  <c r="J9" i="13"/>
  <c r="K9" i="13" s="1"/>
  <c r="L9" i="13" s="1"/>
  <c r="J21" i="13"/>
  <c r="K21" i="13" s="1"/>
  <c r="L21" i="13" s="1"/>
  <c r="J33" i="13"/>
  <c r="K33" i="13" s="1"/>
  <c r="L33" i="13" s="1"/>
  <c r="J45" i="13"/>
  <c r="K45" i="13" s="1"/>
  <c r="L45" i="13" s="1"/>
  <c r="J13" i="13"/>
  <c r="K13" i="13" s="1"/>
  <c r="L13" i="13" s="1"/>
  <c r="J25" i="13"/>
  <c r="K25" i="13" s="1"/>
  <c r="L25" i="13" s="1"/>
  <c r="J37" i="13"/>
  <c r="K37" i="13" s="1"/>
  <c r="L37" i="13" s="1"/>
  <c r="J49" i="13"/>
  <c r="K49" i="13" s="1"/>
  <c r="L49" i="13" s="1"/>
  <c r="J6" i="13"/>
  <c r="K6" i="13" s="1"/>
  <c r="L6" i="13" s="1"/>
  <c r="J16" i="13"/>
  <c r="K16" i="13" s="1"/>
  <c r="L16" i="13" s="1"/>
  <c r="J23" i="13"/>
  <c r="K23" i="13" s="1"/>
  <c r="L23" i="13" s="1"/>
  <c r="J48" i="13"/>
  <c r="K48" i="13" s="1"/>
  <c r="L48" i="13" s="1"/>
  <c r="J14" i="13"/>
  <c r="K14" i="13" s="1"/>
  <c r="L14" i="13" s="1"/>
  <c r="J26" i="13"/>
  <c r="K26" i="13" s="1"/>
  <c r="L26" i="13" s="1"/>
  <c r="J38" i="13"/>
  <c r="K38" i="13" s="1"/>
  <c r="L38" i="13" s="1"/>
  <c r="J50" i="13"/>
  <c r="K50" i="13" s="1"/>
  <c r="L50" i="13" s="1"/>
  <c r="J5" i="13"/>
  <c r="K5" i="13" s="1"/>
  <c r="L5" i="13" s="1"/>
  <c r="J40" i="13"/>
  <c r="K40" i="13" s="1"/>
  <c r="L40" i="13" s="1"/>
  <c r="J11" i="13"/>
  <c r="K11" i="13" s="1"/>
  <c r="L11" i="13" s="1"/>
  <c r="J15" i="13"/>
  <c r="K15" i="13" s="1"/>
  <c r="L15" i="13" s="1"/>
  <c r="J27" i="13"/>
  <c r="K27" i="13" s="1"/>
  <c r="L27" i="13" s="1"/>
  <c r="J39" i="13"/>
  <c r="K39" i="13" s="1"/>
  <c r="L39" i="13" s="1"/>
  <c r="J51" i="13"/>
  <c r="K51" i="13" s="1"/>
  <c r="L51" i="13" s="1"/>
  <c r="J4" i="13"/>
  <c r="K4" i="13" s="1"/>
  <c r="L4" i="13" s="1"/>
  <c r="J28" i="13"/>
  <c r="K28" i="13" s="1"/>
  <c r="L28" i="13" s="1"/>
  <c r="J52" i="13"/>
  <c r="K52" i="13" s="1"/>
  <c r="L52" i="13" s="1"/>
  <c r="J47" i="13"/>
  <c r="K47" i="13" s="1"/>
  <c r="L47" i="13" s="1"/>
  <c r="J12" i="13"/>
  <c r="K12" i="13" s="1"/>
  <c r="L12" i="13" s="1"/>
  <c r="H12" i="10"/>
  <c r="C10" i="10"/>
  <c r="D10" i="10" s="1"/>
  <c r="C22" i="10"/>
  <c r="D22" i="10" s="1"/>
  <c r="C34" i="10"/>
  <c r="D34" i="10" s="1"/>
  <c r="C39" i="10"/>
  <c r="D39" i="10" s="1"/>
  <c r="C28" i="10"/>
  <c r="D28" i="10" s="1"/>
  <c r="C11" i="10"/>
  <c r="D11" i="10" s="1"/>
  <c r="C23" i="10"/>
  <c r="D23" i="10" s="1"/>
  <c r="C35" i="10"/>
  <c r="D35" i="10" s="1"/>
  <c r="H4" i="10" a="1"/>
  <c r="H4" i="10" s="1"/>
  <c r="C12" i="10"/>
  <c r="D12" i="10" s="1"/>
  <c r="C24" i="10"/>
  <c r="D24" i="10" s="1"/>
  <c r="C36" i="10"/>
  <c r="D36" i="10" s="1"/>
  <c r="C27" i="10"/>
  <c r="D27" i="10" s="1"/>
  <c r="C13" i="10"/>
  <c r="D13" i="10" s="1"/>
  <c r="C25" i="10"/>
  <c r="D25" i="10" s="1"/>
  <c r="C37" i="10"/>
  <c r="D37" i="10" s="1"/>
  <c r="C15" i="10"/>
  <c r="D15" i="10" s="1"/>
  <c r="C4" i="10"/>
  <c r="D4" i="10" s="1"/>
  <c r="C16" i="10"/>
  <c r="D16" i="10" s="1"/>
  <c r="C40" i="10"/>
  <c r="D40" i="10" s="1"/>
  <c r="C3" i="10"/>
  <c r="D3" i="10" s="1"/>
  <c r="C14" i="10"/>
  <c r="D14" i="10" s="1"/>
  <c r="C26" i="10"/>
  <c r="D26" i="10" s="1"/>
  <c r="C38" i="10"/>
  <c r="D38" i="10" s="1"/>
  <c r="C6" i="10"/>
  <c r="D6" i="10" s="1"/>
  <c r="C18" i="10"/>
  <c r="D18" i="10" s="1"/>
  <c r="C30" i="10"/>
  <c r="D30" i="10" s="1"/>
  <c r="C42" i="10"/>
  <c r="D42" i="10" s="1"/>
  <c r="C8" i="10"/>
  <c r="D8" i="10" s="1"/>
  <c r="C20" i="10"/>
  <c r="D20" i="10" s="1"/>
  <c r="C32" i="10"/>
  <c r="D32" i="10" s="1"/>
  <c r="C7" i="10"/>
  <c r="D7" i="10" s="1"/>
  <c r="C19" i="10"/>
  <c r="D19" i="10" s="1"/>
  <c r="C31" i="10"/>
  <c r="D31" i="10" s="1"/>
  <c r="C21" i="10"/>
  <c r="D21" i="10" s="1"/>
  <c r="C9" i="10"/>
  <c r="D9" i="10" s="1"/>
  <c r="C33" i="10"/>
  <c r="D33" i="10" s="1"/>
  <c r="C17" i="10"/>
  <c r="D17" i="10" s="1"/>
  <c r="C29" i="10"/>
  <c r="D29" i="10" s="1"/>
  <c r="C41" i="10"/>
  <c r="D41" i="10" s="1"/>
  <c r="C5" i="10"/>
  <c r="D5" i="10" s="1"/>
  <c r="C47" i="11"/>
  <c r="D47" i="11" s="1"/>
  <c r="C59" i="11"/>
  <c r="D59" i="11" s="1"/>
  <c r="C71" i="11"/>
  <c r="D71" i="11" s="1"/>
  <c r="C83" i="11"/>
  <c r="D83" i="11" s="1"/>
  <c r="C33" i="11"/>
  <c r="D33" i="11" s="1"/>
  <c r="C21" i="11"/>
  <c r="D21" i="11" s="1"/>
  <c r="C9" i="11"/>
  <c r="D9" i="11" s="1"/>
  <c r="C62" i="11"/>
  <c r="D62" i="11" s="1"/>
  <c r="C6" i="11"/>
  <c r="D6" i="11" s="1"/>
  <c r="C76" i="11"/>
  <c r="D76" i="11" s="1"/>
  <c r="C46" i="11"/>
  <c r="D46" i="11" s="1"/>
  <c r="C48" i="11"/>
  <c r="D48" i="11" s="1"/>
  <c r="C60" i="11"/>
  <c r="D60" i="11" s="1"/>
  <c r="C72" i="11"/>
  <c r="D72" i="11" s="1"/>
  <c r="C84" i="11"/>
  <c r="D84" i="11" s="1"/>
  <c r="C32" i="11"/>
  <c r="D32" i="11" s="1"/>
  <c r="C20" i="11"/>
  <c r="D20" i="11" s="1"/>
  <c r="C8" i="11"/>
  <c r="D8" i="11" s="1"/>
  <c r="C30" i="11"/>
  <c r="D30" i="11" s="1"/>
  <c r="C64" i="11"/>
  <c r="D64" i="11" s="1"/>
  <c r="C70" i="11"/>
  <c r="D70" i="11" s="1"/>
  <c r="C49" i="11"/>
  <c r="D49" i="11" s="1"/>
  <c r="C61" i="11"/>
  <c r="D61" i="11" s="1"/>
  <c r="C73" i="11"/>
  <c r="D73" i="11" s="1"/>
  <c r="C43" i="11"/>
  <c r="D43" i="11" s="1"/>
  <c r="C31" i="11"/>
  <c r="D31" i="11" s="1"/>
  <c r="C19" i="11"/>
  <c r="D19" i="11" s="1"/>
  <c r="C7" i="11"/>
  <c r="D7" i="11" s="1"/>
  <c r="C50" i="11"/>
  <c r="D50" i="11" s="1"/>
  <c r="C74" i="11"/>
  <c r="D74" i="11" s="1"/>
  <c r="C42" i="11"/>
  <c r="D42" i="11" s="1"/>
  <c r="C18" i="11"/>
  <c r="D18" i="11" s="1"/>
  <c r="C40" i="11"/>
  <c r="D40" i="11" s="1"/>
  <c r="C16" i="11"/>
  <c r="D16" i="11" s="1"/>
  <c r="C52" i="11"/>
  <c r="D52" i="11" s="1"/>
  <c r="C28" i="11"/>
  <c r="D28" i="11" s="1"/>
  <c r="C4" i="11"/>
  <c r="D4" i="11" s="1"/>
  <c r="C10" i="11"/>
  <c r="D10" i="11" s="1"/>
  <c r="C51" i="11"/>
  <c r="D51" i="11" s="1"/>
  <c r="C63" i="11"/>
  <c r="D63" i="11" s="1"/>
  <c r="C75" i="11"/>
  <c r="D75" i="11" s="1"/>
  <c r="C41" i="11"/>
  <c r="D41" i="11" s="1"/>
  <c r="C29" i="11"/>
  <c r="D29" i="11" s="1"/>
  <c r="C17" i="11"/>
  <c r="D17" i="11" s="1"/>
  <c r="C5" i="11"/>
  <c r="D5" i="11" s="1"/>
  <c r="C82" i="11"/>
  <c r="D82" i="11" s="1"/>
  <c r="C53" i="11"/>
  <c r="D53" i="11" s="1"/>
  <c r="C65" i="11"/>
  <c r="D65" i="11" s="1"/>
  <c r="C77" i="11"/>
  <c r="D77" i="11" s="1"/>
  <c r="C39" i="11"/>
  <c r="D39" i="11" s="1"/>
  <c r="C27" i="11"/>
  <c r="D27" i="11" s="1"/>
  <c r="C15" i="11"/>
  <c r="D15" i="11" s="1"/>
  <c r="C3" i="11"/>
  <c r="D3" i="11" s="1"/>
  <c r="C54" i="11"/>
  <c r="D54" i="11" s="1"/>
  <c r="C66" i="11"/>
  <c r="D66" i="11" s="1"/>
  <c r="C78" i="11"/>
  <c r="D78" i="11" s="1"/>
  <c r="C38" i="11"/>
  <c r="D38" i="11" s="1"/>
  <c r="C26" i="11"/>
  <c r="D26" i="11" s="1"/>
  <c r="C14" i="11"/>
  <c r="D14" i="11" s="1"/>
  <c r="C55" i="11"/>
  <c r="D55" i="11" s="1"/>
  <c r="C67" i="11"/>
  <c r="D67" i="11" s="1"/>
  <c r="C79" i="11"/>
  <c r="D79" i="11" s="1"/>
  <c r="C37" i="11"/>
  <c r="D37" i="11" s="1"/>
  <c r="C25" i="11"/>
  <c r="D25" i="11" s="1"/>
  <c r="C13" i="11"/>
  <c r="D13" i="11" s="1"/>
  <c r="C56" i="11"/>
  <c r="D56" i="11" s="1"/>
  <c r="C36" i="11"/>
  <c r="D36" i="11" s="1"/>
  <c r="C12" i="11"/>
  <c r="D12" i="11" s="1"/>
  <c r="C45" i="11"/>
  <c r="D45" i="11" s="1"/>
  <c r="C69" i="11"/>
  <c r="D69" i="11" s="1"/>
  <c r="C81" i="11"/>
  <c r="D81" i="11" s="1"/>
  <c r="C23" i="11"/>
  <c r="D23" i="11" s="1"/>
  <c r="C11" i="11"/>
  <c r="D11" i="11" s="1"/>
  <c r="C44" i="11"/>
  <c r="D44" i="11" s="1"/>
  <c r="C68" i="11"/>
  <c r="D68" i="11" s="1"/>
  <c r="C80" i="11"/>
  <c r="D80" i="11" s="1"/>
  <c r="C24" i="11"/>
  <c r="D24" i="11" s="1"/>
  <c r="C35" i="11"/>
  <c r="D35" i="11" s="1"/>
  <c r="C58" i="11"/>
  <c r="D58" i="11" s="1"/>
  <c r="C34" i="11"/>
  <c r="D34" i="11" s="1"/>
  <c r="C22" i="11"/>
  <c r="D22" i="11" s="1"/>
  <c r="C57" i="11"/>
  <c r="D57" i="11" s="1"/>
  <c r="H4" i="11" a="1"/>
  <c r="H4" i="11" s="1"/>
  <c r="C10" i="9"/>
  <c r="D10" i="9" s="1"/>
  <c r="C5" i="9"/>
  <c r="D5" i="9" s="1"/>
  <c r="C11" i="9"/>
  <c r="D11" i="9" s="1"/>
  <c r="C12" i="9"/>
  <c r="D12" i="9" s="1"/>
  <c r="C6" i="9"/>
  <c r="D6" i="9" s="1"/>
  <c r="C18" i="9"/>
  <c r="D18" i="9" s="1"/>
  <c r="C13" i="9"/>
  <c r="D13" i="9" s="1"/>
  <c r="C14" i="9"/>
  <c r="D14" i="9" s="1"/>
  <c r="C15" i="9"/>
  <c r="D15" i="9" s="1"/>
  <c r="H4" i="9" a="1"/>
  <c r="H4" i="9" s="1"/>
  <c r="E3" i="9" s="1"/>
  <c r="C4" i="9"/>
  <c r="D4" i="9" s="1"/>
  <c r="C16" i="9"/>
  <c r="D16" i="9" s="1"/>
  <c r="C7" i="9"/>
  <c r="D7" i="9" s="1"/>
  <c r="C19" i="9"/>
  <c r="D19" i="9" s="1"/>
  <c r="C8" i="9"/>
  <c r="D8" i="9" s="1"/>
  <c r="C3" i="9"/>
  <c r="D3" i="9" s="1"/>
  <c r="C17" i="9"/>
  <c r="D17" i="9" s="1"/>
  <c r="C9" i="9"/>
  <c r="D9" i="9" s="1"/>
  <c r="H14" i="13" l="1"/>
  <c r="H8" i="13"/>
  <c r="N52" i="13" s="1"/>
  <c r="N45" i="13"/>
  <c r="N7" i="13"/>
  <c r="N19" i="13"/>
  <c r="N55" i="13"/>
  <c r="N38" i="13"/>
  <c r="N33" i="13"/>
  <c r="N24" i="13"/>
  <c r="N34" i="13"/>
  <c r="N49" i="13"/>
  <c r="N8" i="13"/>
  <c r="N20" i="13"/>
  <c r="N12" i="13"/>
  <c r="N56" i="13"/>
  <c r="N25" i="13"/>
  <c r="N14" i="13"/>
  <c r="N50" i="13"/>
  <c r="N30" i="13"/>
  <c r="N51" i="13"/>
  <c r="N10" i="13"/>
  <c r="N22" i="13"/>
  <c r="N37" i="13"/>
  <c r="N32" i="13"/>
  <c r="N11" i="13"/>
  <c r="N23" i="13"/>
  <c r="N53" i="13"/>
  <c r="N41" i="13"/>
  <c r="N15" i="13"/>
  <c r="N27" i="13"/>
  <c r="N18" i="13"/>
  <c r="N54" i="13"/>
  <c r="N42" i="13"/>
  <c r="N4" i="13"/>
  <c r="N16" i="13"/>
  <c r="N28" i="13"/>
  <c r="N44" i="13"/>
  <c r="N13" i="13"/>
  <c r="N35" i="13"/>
  <c r="N43" i="13"/>
  <c r="N5" i="13"/>
  <c r="N17" i="13"/>
  <c r="N47" i="13"/>
  <c r="N6" i="13"/>
  <c r="N39" i="13"/>
  <c r="N40" i="13"/>
  <c r="H9" i="10"/>
  <c r="E14" i="10"/>
  <c r="E26" i="10"/>
  <c r="E38" i="10"/>
  <c r="E42" i="10"/>
  <c r="E30" i="10"/>
  <c r="E9" i="10"/>
  <c r="E32" i="10"/>
  <c r="E17" i="10"/>
  <c r="E18" i="10"/>
  <c r="E6" i="10"/>
  <c r="E35" i="10"/>
  <c r="E20" i="10"/>
  <c r="E31" i="10"/>
  <c r="E4" i="10"/>
  <c r="E39" i="10"/>
  <c r="E22" i="10"/>
  <c r="E8" i="10"/>
  <c r="E19" i="10"/>
  <c r="E5" i="10"/>
  <c r="E10" i="10"/>
  <c r="E40" i="10"/>
  <c r="E7" i="10"/>
  <c r="E27" i="10"/>
  <c r="E28" i="10"/>
  <c r="E41" i="10"/>
  <c r="E11" i="10"/>
  <c r="E16" i="10"/>
  <c r="E29" i="10"/>
  <c r="E34" i="10"/>
  <c r="E13" i="10"/>
  <c r="E15" i="10"/>
  <c r="E37" i="10"/>
  <c r="E23" i="10"/>
  <c r="E24" i="10"/>
  <c r="E36" i="10"/>
  <c r="E33" i="10"/>
  <c r="E12" i="10"/>
  <c r="E21" i="10"/>
  <c r="E25" i="10"/>
  <c r="E3" i="10"/>
  <c r="E38" i="11"/>
  <c r="E63" i="11"/>
  <c r="E18" i="11"/>
  <c r="E67" i="11"/>
  <c r="E60" i="11"/>
  <c r="E22" i="11"/>
  <c r="E13" i="11"/>
  <c r="E50" i="11"/>
  <c r="E75" i="11"/>
  <c r="E30" i="11"/>
  <c r="E79" i="11"/>
  <c r="E21" i="11"/>
  <c r="E34" i="11"/>
  <c r="E25" i="11"/>
  <c r="E20" i="11"/>
  <c r="E46" i="11"/>
  <c r="E51" i="11"/>
  <c r="E71" i="11"/>
  <c r="E62" i="11"/>
  <c r="E7" i="11"/>
  <c r="E42" i="11"/>
  <c r="E33" i="11"/>
  <c r="E37" i="11"/>
  <c r="E10" i="11"/>
  <c r="E74" i="11"/>
  <c r="E16" i="11"/>
  <c r="E54" i="11"/>
  <c r="E32" i="11"/>
  <c r="E45" i="11"/>
  <c r="E58" i="11"/>
  <c r="E49" i="11"/>
  <c r="E19" i="11"/>
  <c r="E12" i="11"/>
  <c r="E65" i="11"/>
  <c r="E35" i="11"/>
  <c r="E77" i="11"/>
  <c r="E6" i="11"/>
  <c r="E55" i="11"/>
  <c r="E40" i="11"/>
  <c r="E52" i="11"/>
  <c r="E66" i="11"/>
  <c r="E44" i="11"/>
  <c r="E57" i="11"/>
  <c r="E70" i="11"/>
  <c r="E61" i="11"/>
  <c r="E76" i="11"/>
  <c r="E17" i="11"/>
  <c r="E78" i="11"/>
  <c r="E56" i="11"/>
  <c r="E69" i="11"/>
  <c r="E73" i="11"/>
  <c r="E3" i="11"/>
  <c r="E29" i="11"/>
  <c r="E84" i="11"/>
  <c r="E68" i="11"/>
  <c r="E81" i="11"/>
  <c r="E59" i="11"/>
  <c r="E28" i="11"/>
  <c r="E11" i="11"/>
  <c r="E41" i="11"/>
  <c r="E8" i="11"/>
  <c r="E80" i="11"/>
  <c r="E23" i="11"/>
  <c r="E24" i="11"/>
  <c r="E64" i="11"/>
  <c r="E53" i="11"/>
  <c r="H9" i="11"/>
  <c r="E48" i="11"/>
  <c r="E31" i="11"/>
  <c r="E72" i="11"/>
  <c r="E39" i="11"/>
  <c r="E5" i="11"/>
  <c r="E26" i="11"/>
  <c r="E9" i="11"/>
  <c r="E82" i="11"/>
  <c r="E15" i="11"/>
  <c r="E83" i="11"/>
  <c r="E27" i="11"/>
  <c r="E36" i="11"/>
  <c r="E14" i="11"/>
  <c r="E43" i="11"/>
  <c r="E4" i="11"/>
  <c r="E47" i="11"/>
  <c r="E6" i="9"/>
  <c r="E13" i="9"/>
  <c r="E16" i="9"/>
  <c r="E10" i="9"/>
  <c r="E5" i="9"/>
  <c r="E8" i="9"/>
  <c r="E15" i="9"/>
  <c r="E12" i="9"/>
  <c r="E19" i="9"/>
  <c r="E11" i="9"/>
  <c r="E4" i="9"/>
  <c r="H6" i="9" s="1"/>
  <c r="E18" i="9"/>
  <c r="E9" i="9"/>
  <c r="E14" i="9"/>
  <c r="E7" i="9"/>
  <c r="E17" i="9"/>
  <c r="A3" i="8" a="1"/>
  <c r="B31" i="8" s="1"/>
  <c r="R52" i="13" l="1"/>
  <c r="S52" i="13" s="1"/>
  <c r="O52" i="13"/>
  <c r="O13" i="13"/>
  <c r="R13" i="13"/>
  <c r="S13" i="13" s="1"/>
  <c r="O53" i="13"/>
  <c r="R53" i="13"/>
  <c r="S53" i="13" s="1"/>
  <c r="R50" i="13"/>
  <c r="S50" i="13" s="1"/>
  <c r="O50" i="13"/>
  <c r="O24" i="13"/>
  <c r="R24" i="13"/>
  <c r="S24" i="13" s="1"/>
  <c r="O23" i="13"/>
  <c r="R23" i="13"/>
  <c r="S23" i="13" s="1"/>
  <c r="O33" i="13"/>
  <c r="R33" i="13"/>
  <c r="S33" i="13" s="1"/>
  <c r="O41" i="13"/>
  <c r="R41" i="13"/>
  <c r="S41" i="13" s="1"/>
  <c r="R14" i="13"/>
  <c r="S14" i="13" s="1"/>
  <c r="O14" i="13"/>
  <c r="O28" i="13"/>
  <c r="R28" i="13"/>
  <c r="S28" i="13" s="1"/>
  <c r="O11" i="13"/>
  <c r="R11" i="13"/>
  <c r="S11" i="13" s="1"/>
  <c r="O25" i="13"/>
  <c r="R25" i="13"/>
  <c r="S25" i="13" s="1"/>
  <c r="R38" i="13"/>
  <c r="S38" i="13" s="1"/>
  <c r="O38" i="13"/>
  <c r="O30" i="13"/>
  <c r="R30" i="13"/>
  <c r="S30" i="13" s="1"/>
  <c r="O35" i="13"/>
  <c r="R35" i="13"/>
  <c r="S35" i="13" s="1"/>
  <c r="R55" i="13"/>
  <c r="S55" i="13" s="1"/>
  <c r="O55" i="13"/>
  <c r="O12" i="13"/>
  <c r="R12" i="13"/>
  <c r="S12" i="13" s="1"/>
  <c r="O22" i="13"/>
  <c r="R22" i="13"/>
  <c r="S22" i="13" s="1"/>
  <c r="O10" i="13"/>
  <c r="R10" i="13"/>
  <c r="S10" i="13" s="1"/>
  <c r="O17" i="13"/>
  <c r="R17" i="13"/>
  <c r="S17" i="13" s="1"/>
  <c r="O18" i="13"/>
  <c r="R18" i="13"/>
  <c r="S18" i="13" s="1"/>
  <c r="N31" i="13"/>
  <c r="N29" i="13"/>
  <c r="N48" i="13"/>
  <c r="R44" i="13"/>
  <c r="S44" i="13" s="1"/>
  <c r="O44" i="13"/>
  <c r="R56" i="13"/>
  <c r="S56" i="13" s="1"/>
  <c r="O56" i="13"/>
  <c r="O37" i="13"/>
  <c r="R37" i="13"/>
  <c r="S37" i="13" s="1"/>
  <c r="R7" i="13"/>
  <c r="S7" i="13" s="1"/>
  <c r="O7" i="13"/>
  <c r="O5" i="13"/>
  <c r="R5" i="13"/>
  <c r="S5" i="13" s="1"/>
  <c r="R51" i="13"/>
  <c r="S51" i="13" s="1"/>
  <c r="O51" i="13"/>
  <c r="O49" i="13"/>
  <c r="R49" i="13"/>
  <c r="S49" i="13" s="1"/>
  <c r="O16" i="13"/>
  <c r="R16" i="13"/>
  <c r="S16" i="13" s="1"/>
  <c r="O4" i="13"/>
  <c r="R4" i="13"/>
  <c r="S4" i="13" s="1"/>
  <c r="O42" i="13"/>
  <c r="R42" i="13"/>
  <c r="S42" i="13" s="1"/>
  <c r="O54" i="13"/>
  <c r="R54" i="13"/>
  <c r="S54" i="13" s="1"/>
  <c r="R15" i="13"/>
  <c r="S15" i="13" s="1"/>
  <c r="O15" i="13"/>
  <c r="N21" i="13"/>
  <c r="N26" i="13"/>
  <c r="N3" i="13"/>
  <c r="O34" i="13"/>
  <c r="R34" i="13"/>
  <c r="S34" i="13" s="1"/>
  <c r="R40" i="13"/>
  <c r="S40" i="13" s="1"/>
  <c r="O40" i="13"/>
  <c r="R32" i="13"/>
  <c r="S32" i="13" s="1"/>
  <c r="O32" i="13"/>
  <c r="R39" i="13"/>
  <c r="S39" i="13" s="1"/>
  <c r="O39" i="13"/>
  <c r="R19" i="13"/>
  <c r="S19" i="13" s="1"/>
  <c r="O19" i="13"/>
  <c r="O6" i="13"/>
  <c r="R6" i="13"/>
  <c r="S6" i="13" s="1"/>
  <c r="R20" i="13"/>
  <c r="S20" i="13" s="1"/>
  <c r="O20" i="13"/>
  <c r="O47" i="13"/>
  <c r="R47" i="13"/>
  <c r="S47" i="13" s="1"/>
  <c r="R8" i="13"/>
  <c r="S8" i="13" s="1"/>
  <c r="O8" i="13"/>
  <c r="O45" i="13"/>
  <c r="R45" i="13"/>
  <c r="S45" i="13" s="1"/>
  <c r="O27" i="13"/>
  <c r="R27" i="13"/>
  <c r="S27" i="13" s="1"/>
  <c r="R43" i="13"/>
  <c r="S43" i="13" s="1"/>
  <c r="O43" i="13"/>
  <c r="N46" i="13"/>
  <c r="N36" i="13"/>
  <c r="N9" i="13"/>
  <c r="Q32" i="10"/>
  <c r="Q22" i="10"/>
  <c r="Q5" i="10"/>
  <c r="Q40" i="10"/>
  <c r="Q31" i="10"/>
  <c r="Q42" i="10"/>
  <c r="Q28" i="10"/>
  <c r="Q41" i="10"/>
  <c r="Q39" i="10"/>
  <c r="Q18" i="10"/>
  <c r="Q23" i="10"/>
  <c r="Q15" i="10"/>
  <c r="Q16" i="10"/>
  <c r="Q14" i="10"/>
  <c r="Q24" i="10"/>
  <c r="Q27" i="10"/>
  <c r="Q33" i="10"/>
  <c r="Q9" i="10"/>
  <c r="Q10" i="10"/>
  <c r="Q8" i="10"/>
  <c r="Q29" i="10"/>
  <c r="Q38" i="10"/>
  <c r="Q36" i="10"/>
  <c r="Q21" i="10"/>
  <c r="Q19" i="10"/>
  <c r="Q13" i="10"/>
  <c r="Q7" i="10"/>
  <c r="Q17" i="10"/>
  <c r="Q30" i="10"/>
  <c r="Q26" i="10"/>
  <c r="Q37" i="10"/>
  <c r="Q4" i="10"/>
  <c r="Q25" i="10"/>
  <c r="Q12" i="10"/>
  <c r="Q35" i="10"/>
  <c r="Q34" i="10"/>
  <c r="Q6" i="10"/>
  <c r="Q11" i="10"/>
  <c r="Q20" i="10"/>
  <c r="Q3" i="10"/>
  <c r="H5" i="10"/>
  <c r="H6" i="10" s="1"/>
  <c r="Q15" i="11"/>
  <c r="Q37" i="11"/>
  <c r="Q58" i="11"/>
  <c r="Q19" i="11"/>
  <c r="Q54" i="11"/>
  <c r="Q20" i="11"/>
  <c r="Q45" i="11"/>
  <c r="Q27" i="11"/>
  <c r="Q26" i="11"/>
  <c r="Q11" i="11"/>
  <c r="Q67" i="11"/>
  <c r="Q66" i="11"/>
  <c r="Q32" i="11"/>
  <c r="Q57" i="11"/>
  <c r="Q39" i="11"/>
  <c r="Q74" i="11"/>
  <c r="Q36" i="11"/>
  <c r="Q46" i="11"/>
  <c r="Q78" i="11"/>
  <c r="Q44" i="11"/>
  <c r="Q69" i="11"/>
  <c r="Q51" i="11"/>
  <c r="Q4" i="11"/>
  <c r="Q13" i="11"/>
  <c r="Q47" i="11"/>
  <c r="Q7" i="11"/>
  <c r="Q56" i="11"/>
  <c r="Q81" i="11"/>
  <c r="Q63" i="11"/>
  <c r="Q16" i="11"/>
  <c r="Q38" i="11"/>
  <c r="Q71" i="11"/>
  <c r="Q55" i="11"/>
  <c r="Q68" i="11"/>
  <c r="Q70" i="11"/>
  <c r="Q75" i="11"/>
  <c r="Q28" i="11"/>
  <c r="Q5" i="11"/>
  <c r="Q24" i="11"/>
  <c r="Q34" i="11"/>
  <c r="Q80" i="11"/>
  <c r="Q60" i="11"/>
  <c r="Q43" i="11"/>
  <c r="Q40" i="11"/>
  <c r="Q17" i="11"/>
  <c r="Q25" i="11"/>
  <c r="Q35" i="11"/>
  <c r="Q9" i="11"/>
  <c r="Q10" i="11"/>
  <c r="Q22" i="11"/>
  <c r="Q52" i="11"/>
  <c r="Q29" i="11"/>
  <c r="Q14" i="11"/>
  <c r="Q83" i="11"/>
  <c r="Q82" i="11"/>
  <c r="Q48" i="11"/>
  <c r="Q23" i="11"/>
  <c r="Q64" i="11"/>
  <c r="Q41" i="11"/>
  <c r="Q6" i="11"/>
  <c r="Q61" i="11"/>
  <c r="Q72" i="11"/>
  <c r="Q73" i="11"/>
  <c r="Q59" i="11"/>
  <c r="Q76" i="11"/>
  <c r="Q53" i="11"/>
  <c r="Q18" i="11"/>
  <c r="Q62" i="11"/>
  <c r="Q50" i="11"/>
  <c r="Q12" i="11"/>
  <c r="Q31" i="11"/>
  <c r="Q65" i="11"/>
  <c r="Q30" i="11"/>
  <c r="Q49" i="11"/>
  <c r="Q21" i="11"/>
  <c r="Q84" i="11"/>
  <c r="Q79" i="11"/>
  <c r="Q77" i="11"/>
  <c r="Q42" i="11"/>
  <c r="Q8" i="11"/>
  <c r="Q33" i="11"/>
  <c r="Q3" i="11"/>
  <c r="H5" i="11"/>
  <c r="H6" i="11" s="1"/>
  <c r="J6" i="9"/>
  <c r="J18" i="9"/>
  <c r="J7" i="9"/>
  <c r="J19" i="9"/>
  <c r="J16" i="9"/>
  <c r="H7" i="9"/>
  <c r="J8" i="9"/>
  <c r="K8" i="9" s="1"/>
  <c r="L8" i="9" s="1"/>
  <c r="J3" i="9"/>
  <c r="K3" i="9" s="1"/>
  <c r="L3" i="9" s="1"/>
  <c r="J9" i="9"/>
  <c r="J10" i="9"/>
  <c r="J11" i="9"/>
  <c r="K11" i="9" s="1"/>
  <c r="L11" i="9" s="1"/>
  <c r="J12" i="9"/>
  <c r="K12" i="9" s="1"/>
  <c r="L12" i="9" s="1"/>
  <c r="J13" i="9"/>
  <c r="J14" i="9"/>
  <c r="J15" i="9"/>
  <c r="K15" i="9" s="1"/>
  <c r="L15" i="9" s="1"/>
  <c r="J5" i="9"/>
  <c r="K5" i="9" s="1"/>
  <c r="L5" i="9" s="1"/>
  <c r="J17" i="9"/>
  <c r="K17" i="9" s="1"/>
  <c r="L17" i="9" s="1"/>
  <c r="J4" i="9"/>
  <c r="H8" i="9"/>
  <c r="N3" i="9" s="1"/>
  <c r="R3" i="9" s="1"/>
  <c r="K7" i="9"/>
  <c r="L7" i="9" s="1"/>
  <c r="K6" i="9"/>
  <c r="L6" i="9" s="1"/>
  <c r="K18" i="9"/>
  <c r="L18" i="9" s="1"/>
  <c r="K10" i="9"/>
  <c r="L10" i="9" s="1"/>
  <c r="K14" i="9"/>
  <c r="L14" i="9" s="1"/>
  <c r="K19" i="9"/>
  <c r="L19" i="9" s="1"/>
  <c r="K13" i="9"/>
  <c r="L13" i="9" s="1"/>
  <c r="K4" i="9"/>
  <c r="L4" i="9" s="1"/>
  <c r="K9" i="9"/>
  <c r="L9" i="9" s="1"/>
  <c r="K16" i="9"/>
  <c r="L16" i="9" s="1"/>
  <c r="B5" i="8"/>
  <c r="B6" i="8"/>
  <c r="B8" i="8"/>
  <c r="B20" i="8"/>
  <c r="B21" i="8"/>
  <c r="B22" i="8"/>
  <c r="B13" i="8"/>
  <c r="B9" i="8"/>
  <c r="B10" i="8"/>
  <c r="B11" i="8"/>
  <c r="B23" i="8"/>
  <c r="B16" i="8"/>
  <c r="B12" i="8"/>
  <c r="B24" i="8"/>
  <c r="B25" i="8"/>
  <c r="B26" i="8"/>
  <c r="A3" i="8"/>
  <c r="B14" i="8"/>
  <c r="B15" i="8"/>
  <c r="B27" i="8"/>
  <c r="B28" i="8"/>
  <c r="B29" i="8"/>
  <c r="B30" i="8"/>
  <c r="B4" i="8"/>
  <c r="B17" i="8"/>
  <c r="B18" i="8"/>
  <c r="B7" i="8"/>
  <c r="B19" i="8"/>
  <c r="O3" i="13" l="1"/>
  <c r="R3" i="13"/>
  <c r="S3" i="13" s="1"/>
  <c r="R26" i="13"/>
  <c r="S26" i="13" s="1"/>
  <c r="O26" i="13"/>
  <c r="O21" i="13"/>
  <c r="R21" i="13"/>
  <c r="S21" i="13" s="1"/>
  <c r="O48" i="13"/>
  <c r="R48" i="13"/>
  <c r="S48" i="13" s="1"/>
  <c r="R29" i="13"/>
  <c r="S29" i="13" s="1"/>
  <c r="O29" i="13"/>
  <c r="O9" i="13"/>
  <c r="R9" i="13"/>
  <c r="S9" i="13" s="1"/>
  <c r="R31" i="13"/>
  <c r="S31" i="13" s="1"/>
  <c r="O31" i="13"/>
  <c r="O36" i="13"/>
  <c r="R36" i="13"/>
  <c r="S36" i="13" s="1"/>
  <c r="O46" i="13"/>
  <c r="R46" i="13"/>
  <c r="S46" i="13" s="1"/>
  <c r="H7" i="10"/>
  <c r="J16" i="10"/>
  <c r="K16" i="10" s="1"/>
  <c r="L16" i="10" s="1"/>
  <c r="J27" i="10"/>
  <c r="K27" i="10" s="1"/>
  <c r="L27" i="10" s="1"/>
  <c r="J23" i="10"/>
  <c r="K23" i="10" s="1"/>
  <c r="L23" i="10" s="1"/>
  <c r="J39" i="10"/>
  <c r="K39" i="10" s="1"/>
  <c r="L39" i="10" s="1"/>
  <c r="J26" i="10"/>
  <c r="K26" i="10" s="1"/>
  <c r="L26" i="10" s="1"/>
  <c r="J24" i="10"/>
  <c r="K24" i="10" s="1"/>
  <c r="L24" i="10" s="1"/>
  <c r="J33" i="10"/>
  <c r="K33" i="10" s="1"/>
  <c r="L33" i="10" s="1"/>
  <c r="J25" i="10"/>
  <c r="K25" i="10" s="1"/>
  <c r="L25" i="10" s="1"/>
  <c r="J3" i="10"/>
  <c r="K3" i="10" s="1"/>
  <c r="L3" i="10" s="1"/>
  <c r="J36" i="10"/>
  <c r="K36" i="10" s="1"/>
  <c r="L36" i="10" s="1"/>
  <c r="J30" i="10"/>
  <c r="K30" i="10" s="1"/>
  <c r="L30" i="10" s="1"/>
  <c r="J15" i="10"/>
  <c r="K15" i="10" s="1"/>
  <c r="L15" i="10" s="1"/>
  <c r="J38" i="10"/>
  <c r="K38" i="10" s="1"/>
  <c r="L38" i="10" s="1"/>
  <c r="J41" i="10"/>
  <c r="K41" i="10" s="1"/>
  <c r="L41" i="10" s="1"/>
  <c r="J4" i="10"/>
  <c r="K4" i="10" s="1"/>
  <c r="L4" i="10" s="1"/>
  <c r="J12" i="10"/>
  <c r="K12" i="10" s="1"/>
  <c r="L12" i="10" s="1"/>
  <c r="J10" i="10"/>
  <c r="K10" i="10" s="1"/>
  <c r="L10" i="10" s="1"/>
  <c r="J17" i="10"/>
  <c r="K17" i="10" s="1"/>
  <c r="L17" i="10" s="1"/>
  <c r="J37" i="10"/>
  <c r="K37" i="10" s="1"/>
  <c r="L37" i="10" s="1"/>
  <c r="J7" i="10"/>
  <c r="K7" i="10" s="1"/>
  <c r="L7" i="10" s="1"/>
  <c r="J29" i="10"/>
  <c r="J6" i="10"/>
  <c r="K6" i="10" s="1"/>
  <c r="L6" i="10" s="1"/>
  <c r="J18" i="10"/>
  <c r="K18" i="10" s="1"/>
  <c r="L18" i="10" s="1"/>
  <c r="J19" i="10"/>
  <c r="K19" i="10" s="1"/>
  <c r="L19" i="10" s="1"/>
  <c r="J28" i="10"/>
  <c r="K28" i="10" s="1"/>
  <c r="L28" i="10" s="1"/>
  <c r="J9" i="10"/>
  <c r="K9" i="10" s="1"/>
  <c r="L9" i="10" s="1"/>
  <c r="J31" i="10"/>
  <c r="K31" i="10" s="1"/>
  <c r="L31" i="10" s="1"/>
  <c r="J40" i="10"/>
  <c r="K40" i="10" s="1"/>
  <c r="L40" i="10" s="1"/>
  <c r="J21" i="10"/>
  <c r="K21" i="10" s="1"/>
  <c r="L21" i="10" s="1"/>
  <c r="J8" i="10"/>
  <c r="K8" i="10" s="1"/>
  <c r="L8" i="10" s="1"/>
  <c r="J32" i="10"/>
  <c r="K32" i="10" s="1"/>
  <c r="L32" i="10" s="1"/>
  <c r="J5" i="10"/>
  <c r="K5" i="10" s="1"/>
  <c r="L5" i="10" s="1"/>
  <c r="J34" i="10"/>
  <c r="K34" i="10" s="1"/>
  <c r="L34" i="10" s="1"/>
  <c r="J42" i="10"/>
  <c r="K42" i="10" s="1"/>
  <c r="L42" i="10" s="1"/>
  <c r="J11" i="10"/>
  <c r="K11" i="10" s="1"/>
  <c r="L11" i="10" s="1"/>
  <c r="J14" i="10"/>
  <c r="K14" i="10" s="1"/>
  <c r="L14" i="10" s="1"/>
  <c r="J35" i="10"/>
  <c r="K35" i="10" s="1"/>
  <c r="L35" i="10" s="1"/>
  <c r="J13" i="10"/>
  <c r="K13" i="10" s="1"/>
  <c r="L13" i="10" s="1"/>
  <c r="J20" i="10"/>
  <c r="K20" i="10" s="1"/>
  <c r="L20" i="10" s="1"/>
  <c r="J22" i="10"/>
  <c r="K22" i="10" s="1"/>
  <c r="L22" i="10" s="1"/>
  <c r="J53" i="11"/>
  <c r="K53" i="11" s="1"/>
  <c r="L53" i="11" s="1"/>
  <c r="J60" i="11"/>
  <c r="K60" i="11" s="1"/>
  <c r="L60" i="11" s="1"/>
  <c r="J4" i="11"/>
  <c r="K4" i="11" s="1"/>
  <c r="L4" i="11" s="1"/>
  <c r="J75" i="11"/>
  <c r="K75" i="11" s="1"/>
  <c r="L75" i="11" s="1"/>
  <c r="J62" i="11"/>
  <c r="K62" i="11" s="1"/>
  <c r="L62" i="11" s="1"/>
  <c r="J41" i="11"/>
  <c r="K41" i="11" s="1"/>
  <c r="L41" i="11" s="1"/>
  <c r="J21" i="11"/>
  <c r="K21" i="11" s="1"/>
  <c r="L21" i="11" s="1"/>
  <c r="J24" i="11"/>
  <c r="K24" i="11" s="1"/>
  <c r="L24" i="11" s="1"/>
  <c r="J26" i="11"/>
  <c r="K26" i="11" s="1"/>
  <c r="L26" i="11" s="1"/>
  <c r="J13" i="11"/>
  <c r="K13" i="11" s="1"/>
  <c r="L13" i="11" s="1"/>
  <c r="J78" i="11"/>
  <c r="K78" i="11" s="1"/>
  <c r="L78" i="11" s="1"/>
  <c r="J47" i="11"/>
  <c r="K47" i="11" s="1"/>
  <c r="L47" i="11" s="1"/>
  <c r="J6" i="11"/>
  <c r="K6" i="11" s="1"/>
  <c r="L6" i="11" s="1"/>
  <c r="J43" i="11"/>
  <c r="K43" i="11" s="1"/>
  <c r="L43" i="11" s="1"/>
  <c r="J25" i="11"/>
  <c r="K25" i="11" s="1"/>
  <c r="L25" i="11" s="1"/>
  <c r="J17" i="11"/>
  <c r="K17" i="11" s="1"/>
  <c r="L17" i="11" s="1"/>
  <c r="J18" i="11"/>
  <c r="K18" i="11" s="1"/>
  <c r="L18" i="11" s="1"/>
  <c r="J70" i="11"/>
  <c r="K70" i="11" s="1"/>
  <c r="L70" i="11" s="1"/>
  <c r="J59" i="11"/>
  <c r="K59" i="11" s="1"/>
  <c r="L59" i="11" s="1"/>
  <c r="J81" i="11"/>
  <c r="K81" i="11" s="1"/>
  <c r="L81" i="11" s="1"/>
  <c r="H7" i="11"/>
  <c r="J73" i="11"/>
  <c r="K73" i="11" s="1"/>
  <c r="L73" i="11" s="1"/>
  <c r="J51" i="11"/>
  <c r="K51" i="11" s="1"/>
  <c r="L51" i="11" s="1"/>
  <c r="J74" i="11"/>
  <c r="K74" i="11" s="1"/>
  <c r="L74" i="11" s="1"/>
  <c r="J3" i="11"/>
  <c r="K3" i="11" s="1"/>
  <c r="L3" i="11" s="1"/>
  <c r="J54" i="11"/>
  <c r="K54" i="11" s="1"/>
  <c r="L54" i="11" s="1"/>
  <c r="J37" i="11"/>
  <c r="K37" i="11" s="1"/>
  <c r="L37" i="11" s="1"/>
  <c r="J8" i="11"/>
  <c r="K8" i="11" s="1"/>
  <c r="L8" i="11" s="1"/>
  <c r="J50" i="11"/>
  <c r="K50" i="11" s="1"/>
  <c r="L50" i="11" s="1"/>
  <c r="J77" i="11"/>
  <c r="K77" i="11" s="1"/>
  <c r="L77" i="11" s="1"/>
  <c r="J36" i="11"/>
  <c r="K36" i="11" s="1"/>
  <c r="L36" i="11" s="1"/>
  <c r="J66" i="11"/>
  <c r="K66" i="11" s="1"/>
  <c r="L66" i="11" s="1"/>
  <c r="J16" i="11"/>
  <c r="K16" i="11" s="1"/>
  <c r="L16" i="11" s="1"/>
  <c r="J46" i="11"/>
  <c r="K46" i="11" s="1"/>
  <c r="L46" i="11" s="1"/>
  <c r="J15" i="11"/>
  <c r="K15" i="11" s="1"/>
  <c r="L15" i="11" s="1"/>
  <c r="J12" i="11"/>
  <c r="K12" i="11" s="1"/>
  <c r="L12" i="11" s="1"/>
  <c r="J14" i="11"/>
  <c r="K14" i="11" s="1"/>
  <c r="L14" i="11" s="1"/>
  <c r="J31" i="11"/>
  <c r="K31" i="11" s="1"/>
  <c r="L31" i="11" s="1"/>
  <c r="J79" i="11"/>
  <c r="K79" i="11" s="1"/>
  <c r="L79" i="11" s="1"/>
  <c r="J28" i="11"/>
  <c r="K28" i="11" s="1"/>
  <c r="L28" i="11" s="1"/>
  <c r="J61" i="11"/>
  <c r="K61" i="11" s="1"/>
  <c r="L61" i="11" s="1"/>
  <c r="J69" i="11"/>
  <c r="K69" i="11" s="1"/>
  <c r="L69" i="11" s="1"/>
  <c r="J20" i="11"/>
  <c r="K20" i="11" s="1"/>
  <c r="L20" i="11" s="1"/>
  <c r="J71" i="11"/>
  <c r="K71" i="11" s="1"/>
  <c r="L71" i="11" s="1"/>
  <c r="J11" i="11"/>
  <c r="K11" i="11" s="1"/>
  <c r="L11" i="11" s="1"/>
  <c r="J67" i="11"/>
  <c r="K67" i="11" s="1"/>
  <c r="L67" i="11" s="1"/>
  <c r="J63" i="11"/>
  <c r="K63" i="11" s="1"/>
  <c r="L63" i="11" s="1"/>
  <c r="J52" i="11"/>
  <c r="K52" i="11" s="1"/>
  <c r="L52" i="11" s="1"/>
  <c r="J42" i="11"/>
  <c r="K42" i="11" s="1"/>
  <c r="L42" i="11" s="1"/>
  <c r="J56" i="11"/>
  <c r="K56" i="11" s="1"/>
  <c r="L56" i="11" s="1"/>
  <c r="J35" i="11"/>
  <c r="K35" i="11" s="1"/>
  <c r="L35" i="11" s="1"/>
  <c r="J22" i="11"/>
  <c r="K22" i="11" s="1"/>
  <c r="L22" i="11" s="1"/>
  <c r="J23" i="11"/>
  <c r="K23" i="11" s="1"/>
  <c r="L23" i="11" s="1"/>
  <c r="J7" i="11"/>
  <c r="K7" i="11" s="1"/>
  <c r="L7" i="11" s="1"/>
  <c r="J27" i="11"/>
  <c r="K27" i="11" s="1"/>
  <c r="L27" i="11" s="1"/>
  <c r="J10" i="11"/>
  <c r="K10" i="11" s="1"/>
  <c r="L10" i="11" s="1"/>
  <c r="J5" i="11"/>
  <c r="K5" i="11" s="1"/>
  <c r="L5" i="11" s="1"/>
  <c r="J64" i="11"/>
  <c r="K64" i="11" s="1"/>
  <c r="L64" i="11" s="1"/>
  <c r="J44" i="11"/>
  <c r="K44" i="11" s="1"/>
  <c r="L44" i="11" s="1"/>
  <c r="J45" i="11"/>
  <c r="K45" i="11" s="1"/>
  <c r="L45" i="11" s="1"/>
  <c r="J68" i="11"/>
  <c r="K68" i="11" s="1"/>
  <c r="L68" i="11" s="1"/>
  <c r="J33" i="11"/>
  <c r="K33" i="11" s="1"/>
  <c r="L33" i="11" s="1"/>
  <c r="J19" i="11"/>
  <c r="K19" i="11" s="1"/>
  <c r="L19" i="11" s="1"/>
  <c r="J58" i="11"/>
  <c r="K58" i="11" s="1"/>
  <c r="L58" i="11" s="1"/>
  <c r="J76" i="11"/>
  <c r="K76" i="11" s="1"/>
  <c r="L76" i="11" s="1"/>
  <c r="J84" i="11"/>
  <c r="K84" i="11" s="1"/>
  <c r="L84" i="11" s="1"/>
  <c r="J40" i="11"/>
  <c r="K40" i="11" s="1"/>
  <c r="L40" i="11" s="1"/>
  <c r="J83" i="11"/>
  <c r="K83" i="11" s="1"/>
  <c r="L83" i="11" s="1"/>
  <c r="J9" i="11"/>
  <c r="K9" i="11" s="1"/>
  <c r="L9" i="11" s="1"/>
  <c r="J48" i="11"/>
  <c r="K48" i="11" s="1"/>
  <c r="L48" i="11" s="1"/>
  <c r="J49" i="11"/>
  <c r="K49" i="11" s="1"/>
  <c r="L49" i="11" s="1"/>
  <c r="J80" i="11"/>
  <c r="K80" i="11" s="1"/>
  <c r="L80" i="11" s="1"/>
  <c r="J34" i="11"/>
  <c r="K34" i="11" s="1"/>
  <c r="L34" i="11" s="1"/>
  <c r="J32" i="11"/>
  <c r="K32" i="11" s="1"/>
  <c r="L32" i="11" s="1"/>
  <c r="J57" i="11"/>
  <c r="K57" i="11" s="1"/>
  <c r="L57" i="11" s="1"/>
  <c r="J30" i="11"/>
  <c r="K30" i="11" s="1"/>
  <c r="L30" i="11" s="1"/>
  <c r="J55" i="11"/>
  <c r="K55" i="11" s="1"/>
  <c r="L55" i="11" s="1"/>
  <c r="J29" i="11"/>
  <c r="K29" i="11" s="1"/>
  <c r="L29" i="11" s="1"/>
  <c r="J38" i="11"/>
  <c r="K38" i="11" s="1"/>
  <c r="L38" i="11" s="1"/>
  <c r="J39" i="11"/>
  <c r="K39" i="11" s="1"/>
  <c r="L39" i="11" s="1"/>
  <c r="J72" i="11"/>
  <c r="K72" i="11" s="1"/>
  <c r="L72" i="11" s="1"/>
  <c r="J65" i="11"/>
  <c r="K65" i="11" s="1"/>
  <c r="L65" i="11" s="1"/>
  <c r="J82" i="11"/>
  <c r="K82" i="11" s="1"/>
  <c r="L82" i="11" s="1"/>
  <c r="N4" i="9"/>
  <c r="R4" i="9" s="1"/>
  <c r="N11" i="9"/>
  <c r="R11" i="9" s="1"/>
  <c r="N19" i="9"/>
  <c r="N16" i="9"/>
  <c r="R16" i="9" s="1"/>
  <c r="N8" i="9"/>
  <c r="R8" i="9" s="1"/>
  <c r="N10" i="9"/>
  <c r="R10" i="9" s="1"/>
  <c r="N12" i="9"/>
  <c r="R12" i="9" s="1"/>
  <c r="N18" i="9"/>
  <c r="R18" i="9" s="1"/>
  <c r="N7" i="9"/>
  <c r="R7" i="9" s="1"/>
  <c r="N5" i="9"/>
  <c r="R5" i="9" s="1"/>
  <c r="N13" i="9"/>
  <c r="R13" i="9" s="1"/>
  <c r="S3" i="9"/>
  <c r="N17" i="9"/>
  <c r="R17" i="9" s="1"/>
  <c r="O3" i="9"/>
  <c r="O16" i="9"/>
  <c r="O12" i="9"/>
  <c r="O8" i="9"/>
  <c r="N9" i="9"/>
  <c r="R9" i="9" s="1"/>
  <c r="N6" i="9"/>
  <c r="R6" i="9" s="1"/>
  <c r="O4" i="9"/>
  <c r="O19" i="9"/>
  <c r="N15" i="9"/>
  <c r="R15" i="9" s="1"/>
  <c r="N14" i="9"/>
  <c r="R14" i="9" s="1"/>
  <c r="O10" i="9"/>
  <c r="B3" i="8"/>
  <c r="H15" i="13" l="1"/>
  <c r="H13" i="13"/>
  <c r="K29" i="10"/>
  <c r="L29" i="10" s="1"/>
  <c r="H14" i="10"/>
  <c r="H8" i="10"/>
  <c r="N9" i="10" s="1"/>
  <c r="H8" i="11"/>
  <c r="N71" i="11" s="1"/>
  <c r="O5" i="9"/>
  <c r="R19" i="9"/>
  <c r="S19" i="9" s="1"/>
  <c r="S7" i="9"/>
  <c r="S18" i="9"/>
  <c r="S12" i="9"/>
  <c r="S5" i="9"/>
  <c r="O18" i="9"/>
  <c r="O11" i="9"/>
  <c r="S10" i="9"/>
  <c r="O7" i="9"/>
  <c r="S8" i="9"/>
  <c r="S13" i="9"/>
  <c r="S9" i="9"/>
  <c r="S14" i="9"/>
  <c r="S16" i="9"/>
  <c r="O13" i="9"/>
  <c r="S6" i="9"/>
  <c r="S15" i="9"/>
  <c r="S17" i="9"/>
  <c r="S11" i="9"/>
  <c r="O17" i="9"/>
  <c r="S4" i="9"/>
  <c r="O6" i="9"/>
  <c r="O14" i="9"/>
  <c r="O9" i="9"/>
  <c r="O15" i="9"/>
  <c r="C7" i="8"/>
  <c r="C19" i="8"/>
  <c r="C3" i="8"/>
  <c r="C8" i="8"/>
  <c r="C20" i="8"/>
  <c r="C9" i="8"/>
  <c r="C21" i="8"/>
  <c r="C23" i="8"/>
  <c r="C24" i="8"/>
  <c r="C25" i="8"/>
  <c r="C14" i="8"/>
  <c r="C10" i="8"/>
  <c r="C22" i="8"/>
  <c r="C11" i="8"/>
  <c r="C12" i="8"/>
  <c r="C13" i="8"/>
  <c r="C15" i="8"/>
  <c r="C27" i="8"/>
  <c r="C17" i="8"/>
  <c r="C6" i="8"/>
  <c r="C4" i="8"/>
  <c r="C16" i="8"/>
  <c r="C28" i="8"/>
  <c r="C5" i="8"/>
  <c r="C29" i="8"/>
  <c r="C18" i="8"/>
  <c r="C30" i="8"/>
  <c r="C26" i="8"/>
  <c r="A3" i="3" a="1"/>
  <c r="B15" i="3" s="1"/>
  <c r="K3" i="3" a="1"/>
  <c r="K3" i="3" s="1"/>
  <c r="I3" i="3" a="1"/>
  <c r="I3" i="3" s="1"/>
  <c r="J3" i="3" s="1"/>
  <c r="G3" i="3" a="1"/>
  <c r="E3" i="3" a="1"/>
  <c r="E3" i="3" s="1"/>
  <c r="O14" i="3" s="1"/>
  <c r="C3" i="3" a="1"/>
  <c r="C3" i="3" s="1"/>
  <c r="W2" i="3" s="1"/>
  <c r="Y2" i="3" s="1"/>
  <c r="B52" i="3" l="1"/>
  <c r="B39" i="3"/>
  <c r="D73" i="3"/>
  <c r="D49" i="3"/>
  <c r="D37" i="3"/>
  <c r="D13" i="3"/>
  <c r="F29" i="3"/>
  <c r="F17" i="3"/>
  <c r="F5" i="3"/>
  <c r="J33" i="3"/>
  <c r="J21" i="3"/>
  <c r="J9" i="3"/>
  <c r="L25" i="3"/>
  <c r="L13" i="3"/>
  <c r="A3" i="3"/>
  <c r="B57" i="3"/>
  <c r="B51" i="3"/>
  <c r="B27" i="3"/>
  <c r="D85" i="3"/>
  <c r="D61" i="3"/>
  <c r="D25" i="3"/>
  <c r="L37" i="3"/>
  <c r="F3" i="3"/>
  <c r="B50" i="3"/>
  <c r="B38" i="3"/>
  <c r="B26" i="3"/>
  <c r="B14" i="3"/>
  <c r="D84" i="3"/>
  <c r="D72" i="3"/>
  <c r="D60" i="3"/>
  <c r="D48" i="3"/>
  <c r="D36" i="3"/>
  <c r="D24" i="3"/>
  <c r="D12" i="3"/>
  <c r="F28" i="3"/>
  <c r="F16" i="3"/>
  <c r="F4" i="3"/>
  <c r="J32" i="3"/>
  <c r="J20" i="3"/>
  <c r="J8" i="3"/>
  <c r="L36" i="3"/>
  <c r="L24" i="3"/>
  <c r="L12" i="3"/>
  <c r="B49" i="3"/>
  <c r="B37" i="3"/>
  <c r="B25" i="3"/>
  <c r="B13" i="3"/>
  <c r="D83" i="3"/>
  <c r="D71" i="3"/>
  <c r="D59" i="3"/>
  <c r="D47" i="3"/>
  <c r="D35" i="3"/>
  <c r="D23" i="3"/>
  <c r="D11" i="3"/>
  <c r="F27" i="3"/>
  <c r="F15" i="3"/>
  <c r="J43" i="3"/>
  <c r="J31" i="3"/>
  <c r="J19" i="3"/>
  <c r="J7" i="3"/>
  <c r="L35" i="3"/>
  <c r="L23" i="3"/>
  <c r="L11" i="3"/>
  <c r="W3" i="3"/>
  <c r="O26" i="3"/>
  <c r="Q26" i="3" s="1"/>
  <c r="B47" i="3"/>
  <c r="B35" i="3"/>
  <c r="B23" i="3"/>
  <c r="B11" i="3"/>
  <c r="D81" i="3"/>
  <c r="D69" i="3"/>
  <c r="D57" i="3"/>
  <c r="D45" i="3"/>
  <c r="D33" i="3"/>
  <c r="D21" i="3"/>
  <c r="D9" i="3"/>
  <c r="F25" i="3"/>
  <c r="F13" i="3"/>
  <c r="O16" i="3" s="1"/>
  <c r="O17" i="3" s="1"/>
  <c r="O18" i="3" s="1"/>
  <c r="J41" i="3"/>
  <c r="J29" i="3"/>
  <c r="J17" i="3"/>
  <c r="J5" i="3"/>
  <c r="L33" i="3"/>
  <c r="L21" i="3"/>
  <c r="L9" i="3"/>
  <c r="B48" i="3"/>
  <c r="D82" i="3"/>
  <c r="D34" i="3"/>
  <c r="F26" i="3"/>
  <c r="J30" i="3"/>
  <c r="L22" i="3"/>
  <c r="O27" i="3"/>
  <c r="L3" i="3"/>
  <c r="W28" i="3" s="1"/>
  <c r="W29" i="3" s="1"/>
  <c r="B34" i="3"/>
  <c r="D80" i="3"/>
  <c r="D44" i="3"/>
  <c r="D8" i="3"/>
  <c r="J40" i="3"/>
  <c r="J16" i="3"/>
  <c r="L32" i="3"/>
  <c r="L8" i="3"/>
  <c r="B33" i="3"/>
  <c r="D79" i="3"/>
  <c r="D55" i="3"/>
  <c r="D19" i="3"/>
  <c r="F11" i="3"/>
  <c r="J15" i="3"/>
  <c r="L19" i="3"/>
  <c r="B32" i="3"/>
  <c r="B8" i="3"/>
  <c r="D54" i="3"/>
  <c r="D42" i="3"/>
  <c r="D30" i="3"/>
  <c r="D18" i="3"/>
  <c r="F22" i="3"/>
  <c r="F10" i="3"/>
  <c r="J38" i="3"/>
  <c r="J26" i="3"/>
  <c r="J14" i="3"/>
  <c r="L42" i="3"/>
  <c r="L30" i="3"/>
  <c r="L18" i="3"/>
  <c r="L6" i="3"/>
  <c r="W26" i="3"/>
  <c r="Y26" i="3" s="1"/>
  <c r="D3" i="3"/>
  <c r="W4" i="3" s="1"/>
  <c r="W5" i="3" s="1"/>
  <c r="W6" i="3" s="1"/>
  <c r="Z2" i="3" s="1"/>
  <c r="B40" i="3"/>
  <c r="B28" i="3"/>
  <c r="B16" i="3"/>
  <c r="B4" i="3"/>
  <c r="D74" i="3"/>
  <c r="D62" i="3"/>
  <c r="D50" i="3"/>
  <c r="D38" i="3"/>
  <c r="D26" i="3"/>
  <c r="D14" i="3"/>
  <c r="F30" i="3"/>
  <c r="F18" i="3"/>
  <c r="F6" i="3"/>
  <c r="J34" i="3"/>
  <c r="J22" i="3"/>
  <c r="J10" i="3"/>
  <c r="L38" i="3"/>
  <c r="L26" i="3"/>
  <c r="L14" i="3"/>
  <c r="B36" i="3"/>
  <c r="B12" i="3"/>
  <c r="D58" i="3"/>
  <c r="D22" i="3"/>
  <c r="F14" i="3"/>
  <c r="J6" i="3"/>
  <c r="B46" i="3"/>
  <c r="B10" i="3"/>
  <c r="D56" i="3"/>
  <c r="D20" i="3"/>
  <c r="F24" i="3"/>
  <c r="J28" i="3"/>
  <c r="J4" i="3"/>
  <c r="O28" i="3" s="1"/>
  <c r="O29" i="3" s="1"/>
  <c r="O30" i="3" s="1"/>
  <c r="L20" i="3"/>
  <c r="B45" i="3"/>
  <c r="B9" i="3"/>
  <c r="D43" i="3"/>
  <c r="D7" i="3"/>
  <c r="J39" i="3"/>
  <c r="L43" i="3"/>
  <c r="O15" i="3"/>
  <c r="B44" i="3"/>
  <c r="D78" i="3"/>
  <c r="D6" i="3"/>
  <c r="B55" i="3"/>
  <c r="B43" i="3"/>
  <c r="B31" i="3"/>
  <c r="B19" i="3"/>
  <c r="B7" i="3"/>
  <c r="D77" i="3"/>
  <c r="D65" i="3"/>
  <c r="D53" i="3"/>
  <c r="D41" i="3"/>
  <c r="D29" i="3"/>
  <c r="D17" i="3"/>
  <c r="D5" i="3"/>
  <c r="F21" i="3"/>
  <c r="F9" i="3"/>
  <c r="J37" i="3"/>
  <c r="J25" i="3"/>
  <c r="J13" i="3"/>
  <c r="L41" i="3"/>
  <c r="L29" i="3"/>
  <c r="L17" i="3"/>
  <c r="L5" i="3"/>
  <c r="W27" i="3"/>
  <c r="B24" i="3"/>
  <c r="D70" i="3"/>
  <c r="D46" i="3"/>
  <c r="D10" i="3"/>
  <c r="J42" i="3"/>
  <c r="J18" i="3"/>
  <c r="L34" i="3"/>
  <c r="L10" i="3"/>
  <c r="B22" i="3"/>
  <c r="D68" i="3"/>
  <c r="D32" i="3"/>
  <c r="F12" i="3"/>
  <c r="B21" i="3"/>
  <c r="D67" i="3"/>
  <c r="D31" i="3"/>
  <c r="F23" i="3"/>
  <c r="J27" i="3"/>
  <c r="L31" i="3"/>
  <c r="L7" i="3"/>
  <c r="B56" i="3"/>
  <c r="B20" i="3"/>
  <c r="D66" i="3"/>
  <c r="B54" i="3"/>
  <c r="B42" i="3"/>
  <c r="B30" i="3"/>
  <c r="B18" i="3"/>
  <c r="B6" i="3"/>
  <c r="D76" i="3"/>
  <c r="D64" i="3"/>
  <c r="D52" i="3"/>
  <c r="D40" i="3"/>
  <c r="D28" i="3"/>
  <c r="D16" i="3"/>
  <c r="D4" i="3"/>
  <c r="F20" i="3"/>
  <c r="F8" i="3"/>
  <c r="J36" i="3"/>
  <c r="J24" i="3"/>
  <c r="J12" i="3"/>
  <c r="L40" i="3"/>
  <c r="L28" i="3"/>
  <c r="L16" i="3"/>
  <c r="L4" i="3"/>
  <c r="B53" i="3"/>
  <c r="B41" i="3"/>
  <c r="B29" i="3"/>
  <c r="B17" i="3"/>
  <c r="B5" i="3"/>
  <c r="D75" i="3"/>
  <c r="D63" i="3"/>
  <c r="D51" i="3"/>
  <c r="D39" i="3"/>
  <c r="D27" i="3"/>
  <c r="D15" i="3"/>
  <c r="F31" i="3"/>
  <c r="F19" i="3"/>
  <c r="F7" i="3"/>
  <c r="J35" i="3"/>
  <c r="J23" i="3"/>
  <c r="J11" i="3"/>
  <c r="L39" i="3"/>
  <c r="L27" i="3"/>
  <c r="L15" i="3"/>
  <c r="L44" i="3"/>
  <c r="R9" i="10"/>
  <c r="S9" i="10" s="1"/>
  <c r="O9" i="10"/>
  <c r="N38" i="10"/>
  <c r="N30" i="10"/>
  <c r="N41" i="10"/>
  <c r="N10" i="10"/>
  <c r="N8" i="10"/>
  <c r="N27" i="10"/>
  <c r="N25" i="10"/>
  <c r="N21" i="10"/>
  <c r="N33" i="10"/>
  <c r="N42" i="10"/>
  <c r="N39" i="10"/>
  <c r="N4" i="10"/>
  <c r="N14" i="10"/>
  <c r="N36" i="10"/>
  <c r="N5" i="10"/>
  <c r="N22" i="10"/>
  <c r="N40" i="10"/>
  <c r="N6" i="10"/>
  <c r="N18" i="10"/>
  <c r="N19" i="10"/>
  <c r="N24" i="10"/>
  <c r="N16" i="10"/>
  <c r="N35" i="10"/>
  <c r="N34" i="10"/>
  <c r="N26" i="10"/>
  <c r="N3" i="10"/>
  <c r="N13" i="10"/>
  <c r="N23" i="10"/>
  <c r="N15" i="10"/>
  <c r="N28" i="10"/>
  <c r="N11" i="10"/>
  <c r="N29" i="10"/>
  <c r="N20" i="10"/>
  <c r="N17" i="10"/>
  <c r="N32" i="10"/>
  <c r="N7" i="10"/>
  <c r="N12" i="10"/>
  <c r="N31" i="10"/>
  <c r="N37" i="10"/>
  <c r="R71" i="11"/>
  <c r="O71" i="11"/>
  <c r="N45" i="11"/>
  <c r="N75" i="11"/>
  <c r="N21" i="11"/>
  <c r="N70" i="11"/>
  <c r="N63" i="11"/>
  <c r="N46" i="11"/>
  <c r="N61" i="11"/>
  <c r="N10" i="11"/>
  <c r="N79" i="11"/>
  <c r="N41" i="11"/>
  <c r="N47" i="11"/>
  <c r="N48" i="11"/>
  <c r="N68" i="11"/>
  <c r="N40" i="11"/>
  <c r="N18" i="11"/>
  <c r="N11" i="11"/>
  <c r="N65" i="11"/>
  <c r="N32" i="11"/>
  <c r="N36" i="11"/>
  <c r="N15" i="11"/>
  <c r="N52" i="11"/>
  <c r="N35" i="11"/>
  <c r="N60" i="11"/>
  <c r="N3" i="11"/>
  <c r="N26" i="11"/>
  <c r="N13" i="11"/>
  <c r="N38" i="11"/>
  <c r="N69" i="11"/>
  <c r="N43" i="11"/>
  <c r="N83" i="11"/>
  <c r="N66" i="11"/>
  <c r="N29" i="11"/>
  <c r="N37" i="11"/>
  <c r="N34" i="11"/>
  <c r="N9" i="11"/>
  <c r="N53" i="11"/>
  <c r="N23" i="11"/>
  <c r="N22" i="11"/>
  <c r="N81" i="11"/>
  <c r="N62" i="11"/>
  <c r="N8" i="11"/>
  <c r="N56" i="11"/>
  <c r="N25" i="11"/>
  <c r="N64" i="11"/>
  <c r="N17" i="11"/>
  <c r="N14" i="11"/>
  <c r="N80" i="11"/>
  <c r="N74" i="11"/>
  <c r="N20" i="11"/>
  <c r="N7" i="11"/>
  <c r="N42" i="11"/>
  <c r="N44" i="11"/>
  <c r="N59" i="11"/>
  <c r="N51" i="11"/>
  <c r="N50" i="11"/>
  <c r="N31" i="11"/>
  <c r="N76" i="11"/>
  <c r="N24" i="11"/>
  <c r="N58" i="11"/>
  <c r="N39" i="11"/>
  <c r="N78" i="11"/>
  <c r="N82" i="11"/>
  <c r="N67" i="11"/>
  <c r="N55" i="11"/>
  <c r="N27" i="11"/>
  <c r="N6" i="11"/>
  <c r="N77" i="11"/>
  <c r="N54" i="11"/>
  <c r="N33" i="11"/>
  <c r="N12" i="11"/>
  <c r="N57" i="11"/>
  <c r="N30" i="11"/>
  <c r="N73" i="11"/>
  <c r="N49" i="11"/>
  <c r="N4" i="11"/>
  <c r="N28" i="11"/>
  <c r="N16" i="11"/>
  <c r="N5" i="11"/>
  <c r="N72" i="11"/>
  <c r="N19" i="11"/>
  <c r="B3" i="3"/>
  <c r="O3" i="3"/>
  <c r="O2" i="3"/>
  <c r="Q2" i="3" s="1"/>
  <c r="Q14" i="3"/>
  <c r="G3" i="3"/>
  <c r="H7" i="3"/>
  <c r="H19" i="3"/>
  <c r="H15" i="3"/>
  <c r="H8" i="3"/>
  <c r="H20" i="3"/>
  <c r="H9" i="3"/>
  <c r="H17" i="3"/>
  <c r="H10" i="3"/>
  <c r="H12" i="3"/>
  <c r="H13" i="3"/>
  <c r="H14" i="3"/>
  <c r="H4" i="3"/>
  <c r="H16" i="3"/>
  <c r="H5" i="3"/>
  <c r="H6" i="3"/>
  <c r="H18" i="3"/>
  <c r="H11" i="3"/>
  <c r="AB2" i="3" l="1"/>
  <c r="Y3" i="3"/>
  <c r="AA2" i="3"/>
  <c r="H3" i="3"/>
  <c r="W16" i="3" s="1"/>
  <c r="W17" i="3" s="1"/>
  <c r="W14" i="3"/>
  <c r="Y14" i="3" s="1"/>
  <c r="W15" i="3"/>
  <c r="Z26" i="3"/>
  <c r="Y27" i="3" s="1"/>
  <c r="T26" i="3"/>
  <c r="R26" i="3"/>
  <c r="Q27" i="3" s="1"/>
  <c r="W30" i="3"/>
  <c r="R14" i="3"/>
  <c r="Q15" i="3" s="1"/>
  <c r="R29" i="10"/>
  <c r="S29" i="10" s="1"/>
  <c r="O29" i="10"/>
  <c r="R20" i="10"/>
  <c r="S20" i="10" s="1"/>
  <c r="O20" i="10"/>
  <c r="R42" i="10"/>
  <c r="S42" i="10" s="1"/>
  <c r="O42" i="10"/>
  <c r="S33" i="10"/>
  <c r="R11" i="10"/>
  <c r="S11" i="10" s="1"/>
  <c r="O11" i="10"/>
  <c r="R41" i="10"/>
  <c r="S41" i="10" s="1"/>
  <c r="O41" i="10"/>
  <c r="R24" i="10"/>
  <c r="S24" i="10" s="1"/>
  <c r="O24" i="10"/>
  <c r="R18" i="10"/>
  <c r="S18" i="10" s="1"/>
  <c r="O18" i="10"/>
  <c r="R28" i="10"/>
  <c r="S28" i="10" s="1"/>
  <c r="O28" i="10"/>
  <c r="R15" i="10"/>
  <c r="S15" i="10" s="1"/>
  <c r="O15" i="10"/>
  <c r="R23" i="10"/>
  <c r="S23" i="10" s="1"/>
  <c r="O23" i="10"/>
  <c r="R31" i="10"/>
  <c r="S31" i="10" s="1"/>
  <c r="O31" i="10"/>
  <c r="R3" i="10"/>
  <c r="O3" i="10"/>
  <c r="R36" i="10"/>
  <c r="S36" i="10" s="1"/>
  <c r="O36" i="10"/>
  <c r="R30" i="10"/>
  <c r="S30" i="10" s="1"/>
  <c r="O30" i="10"/>
  <c r="R16" i="10"/>
  <c r="S16" i="10" s="1"/>
  <c r="O16" i="10"/>
  <c r="R19" i="10"/>
  <c r="S19" i="10" s="1"/>
  <c r="O19" i="10"/>
  <c r="R6" i="10"/>
  <c r="S6" i="10" s="1"/>
  <c r="O6" i="10"/>
  <c r="R10" i="10"/>
  <c r="S10" i="10" s="1"/>
  <c r="O10" i="10"/>
  <c r="R26" i="10"/>
  <c r="S26" i="10" s="1"/>
  <c r="O26" i="10"/>
  <c r="R38" i="10"/>
  <c r="S38" i="10" s="1"/>
  <c r="O38" i="10"/>
  <c r="R17" i="10"/>
  <c r="S17" i="10" s="1"/>
  <c r="O17" i="10"/>
  <c r="R25" i="10"/>
  <c r="S25" i="10" s="1"/>
  <c r="O25" i="10"/>
  <c r="R8" i="10"/>
  <c r="S8" i="10" s="1"/>
  <c r="O8" i="10"/>
  <c r="R4" i="10"/>
  <c r="S4" i="10" s="1"/>
  <c r="O4" i="10"/>
  <c r="R33" i="10"/>
  <c r="O33" i="10"/>
  <c r="R21" i="10"/>
  <c r="S21" i="10" s="1"/>
  <c r="O21" i="10"/>
  <c r="R27" i="10"/>
  <c r="S27" i="10" s="1"/>
  <c r="O27" i="10"/>
  <c r="R40" i="10"/>
  <c r="S40" i="10" s="1"/>
  <c r="O40" i="10"/>
  <c r="R22" i="10"/>
  <c r="S22" i="10" s="1"/>
  <c r="O22" i="10"/>
  <c r="R37" i="10"/>
  <c r="S37" i="10" s="1"/>
  <c r="O37" i="10"/>
  <c r="R13" i="10"/>
  <c r="S13" i="10" s="1"/>
  <c r="O13" i="10"/>
  <c r="R5" i="10"/>
  <c r="S5" i="10" s="1"/>
  <c r="O5" i="10"/>
  <c r="R12" i="10"/>
  <c r="S12" i="10" s="1"/>
  <c r="O12" i="10"/>
  <c r="R14" i="10"/>
  <c r="S14" i="10" s="1"/>
  <c r="O14" i="10"/>
  <c r="R7" i="10"/>
  <c r="S7" i="10" s="1"/>
  <c r="O7" i="10"/>
  <c r="R34" i="10"/>
  <c r="S34" i="10" s="1"/>
  <c r="O34" i="10"/>
  <c r="R32" i="10"/>
  <c r="S32" i="10" s="1"/>
  <c r="O32" i="10"/>
  <c r="R35" i="10"/>
  <c r="S35" i="10" s="1"/>
  <c r="O35" i="10"/>
  <c r="R39" i="10"/>
  <c r="S39" i="10" s="1"/>
  <c r="O39" i="10"/>
  <c r="O72" i="11"/>
  <c r="R72" i="11"/>
  <c r="O77" i="11"/>
  <c r="R77" i="11"/>
  <c r="O50" i="11"/>
  <c r="R50" i="11"/>
  <c r="R25" i="11"/>
  <c r="O25" i="11"/>
  <c r="R66" i="11"/>
  <c r="O66" i="11"/>
  <c r="O36" i="11"/>
  <c r="R36" i="11"/>
  <c r="R61" i="11"/>
  <c r="O61" i="11"/>
  <c r="R6" i="11"/>
  <c r="O6" i="11"/>
  <c r="O51" i="11"/>
  <c r="R51" i="11"/>
  <c r="O56" i="11"/>
  <c r="R56" i="11"/>
  <c r="R83" i="11"/>
  <c r="O83" i="11"/>
  <c r="O32" i="11"/>
  <c r="R32" i="11"/>
  <c r="R46" i="11"/>
  <c r="O46" i="11"/>
  <c r="O64" i="11"/>
  <c r="R64" i="11"/>
  <c r="O16" i="11"/>
  <c r="R16" i="11"/>
  <c r="R27" i="11"/>
  <c r="O27" i="11"/>
  <c r="R59" i="11"/>
  <c r="O59" i="11"/>
  <c r="R8" i="11"/>
  <c r="O8" i="11"/>
  <c r="O43" i="11"/>
  <c r="R43" i="11"/>
  <c r="R65" i="11"/>
  <c r="O65" i="11"/>
  <c r="R63" i="11"/>
  <c r="O63" i="11"/>
  <c r="R10" i="11"/>
  <c r="O10" i="11"/>
  <c r="R42" i="11"/>
  <c r="O42" i="11"/>
  <c r="O81" i="11"/>
  <c r="R81" i="11"/>
  <c r="R38" i="11"/>
  <c r="O38" i="11"/>
  <c r="R18" i="11"/>
  <c r="O18" i="11"/>
  <c r="O84" i="11"/>
  <c r="R84" i="11"/>
  <c r="O19" i="11"/>
  <c r="R19" i="11"/>
  <c r="O70" i="11"/>
  <c r="R70" i="11"/>
  <c r="O49" i="11"/>
  <c r="R49" i="11"/>
  <c r="R13" i="11"/>
  <c r="O13" i="11"/>
  <c r="O40" i="11"/>
  <c r="R40" i="11"/>
  <c r="O21" i="11"/>
  <c r="R21" i="11"/>
  <c r="R29" i="11"/>
  <c r="O29" i="11"/>
  <c r="R62" i="11"/>
  <c r="O62" i="11"/>
  <c r="O26" i="11"/>
  <c r="R26" i="11"/>
  <c r="R68" i="11"/>
  <c r="O68" i="11"/>
  <c r="R75" i="11"/>
  <c r="O75" i="11"/>
  <c r="O54" i="11"/>
  <c r="R54" i="11"/>
  <c r="R55" i="11"/>
  <c r="O55" i="11"/>
  <c r="O67" i="11"/>
  <c r="R67" i="11"/>
  <c r="O82" i="11"/>
  <c r="R82" i="11"/>
  <c r="R20" i="11"/>
  <c r="O20" i="11"/>
  <c r="R39" i="11"/>
  <c r="O39" i="11"/>
  <c r="O53" i="11"/>
  <c r="R53" i="11"/>
  <c r="O3" i="11"/>
  <c r="R3" i="11"/>
  <c r="O48" i="11"/>
  <c r="R48" i="11"/>
  <c r="O45" i="11"/>
  <c r="R45" i="11"/>
  <c r="O15" i="11"/>
  <c r="R15" i="11"/>
  <c r="R5" i="11"/>
  <c r="O5" i="11"/>
  <c r="R11" i="11"/>
  <c r="O11" i="11"/>
  <c r="R7" i="11"/>
  <c r="O7" i="11"/>
  <c r="R78" i="11"/>
  <c r="O78" i="11"/>
  <c r="R30" i="11"/>
  <c r="O30" i="11"/>
  <c r="O57" i="11"/>
  <c r="R57" i="11"/>
  <c r="O58" i="11"/>
  <c r="R58" i="11"/>
  <c r="O80" i="11"/>
  <c r="R80" i="11"/>
  <c r="O9" i="11"/>
  <c r="R9" i="11"/>
  <c r="O60" i="11"/>
  <c r="R60" i="11"/>
  <c r="R47" i="11"/>
  <c r="O47" i="11"/>
  <c r="O28" i="11"/>
  <c r="R28" i="11"/>
  <c r="R44" i="11"/>
  <c r="O44" i="11"/>
  <c r="O4" i="11"/>
  <c r="R4" i="11"/>
  <c r="R22" i="11"/>
  <c r="O22" i="11"/>
  <c r="R23" i="11"/>
  <c r="O23" i="11"/>
  <c r="R74" i="11"/>
  <c r="O74" i="11"/>
  <c r="R12" i="11"/>
  <c r="O12" i="11"/>
  <c r="R24" i="11"/>
  <c r="O24" i="11"/>
  <c r="R14" i="11"/>
  <c r="O14" i="11"/>
  <c r="O34" i="11"/>
  <c r="R34" i="11"/>
  <c r="O35" i="11"/>
  <c r="R35" i="11"/>
  <c r="R41" i="11"/>
  <c r="O41" i="11"/>
  <c r="O31" i="11"/>
  <c r="R31" i="11"/>
  <c r="R69" i="11"/>
  <c r="O69" i="11"/>
  <c r="O73" i="11"/>
  <c r="R73" i="11"/>
  <c r="O33" i="11"/>
  <c r="R33" i="11"/>
  <c r="R76" i="11"/>
  <c r="O76" i="11"/>
  <c r="R17" i="11"/>
  <c r="O17" i="11"/>
  <c r="R37" i="11"/>
  <c r="O37" i="11"/>
  <c r="R52" i="11"/>
  <c r="O52" i="11"/>
  <c r="R79" i="11"/>
  <c r="O79" i="11"/>
  <c r="S71" i="11"/>
  <c r="O4" i="3"/>
  <c r="O5" i="3" s="1"/>
  <c r="O6" i="3" s="1"/>
  <c r="R2" i="3" s="1"/>
  <c r="AA26" i="3"/>
  <c r="S26" i="3"/>
  <c r="Z3" i="3"/>
  <c r="AB3" i="3"/>
  <c r="Y4" i="3"/>
  <c r="R15" i="3" l="1"/>
  <c r="T15" i="3" s="1"/>
  <c r="Z27" i="3"/>
  <c r="Y28" i="3" s="1"/>
  <c r="AB26" i="3"/>
  <c r="W18" i="3"/>
  <c r="Z14" i="3"/>
  <c r="Y15" i="3" s="1"/>
  <c r="T14" i="3"/>
  <c r="AA14" i="3"/>
  <c r="R27" i="3"/>
  <c r="Q28" i="3" s="1"/>
  <c r="H15" i="10"/>
  <c r="S3" i="10"/>
  <c r="H13" i="10"/>
  <c r="S52" i="11"/>
  <c r="S33" i="11"/>
  <c r="S81" i="11"/>
  <c r="S47" i="11"/>
  <c r="S7" i="11"/>
  <c r="S39" i="11"/>
  <c r="S55" i="11"/>
  <c r="S65" i="11"/>
  <c r="S27" i="11"/>
  <c r="S6" i="11"/>
  <c r="S25" i="11"/>
  <c r="S45" i="11"/>
  <c r="S19" i="11"/>
  <c r="S32" i="11"/>
  <c r="S41" i="11"/>
  <c r="S60" i="11"/>
  <c r="S48" i="11"/>
  <c r="S54" i="11"/>
  <c r="S84" i="11"/>
  <c r="S43" i="11"/>
  <c r="S16" i="11"/>
  <c r="S4" i="11"/>
  <c r="S49" i="11"/>
  <c r="S64" i="11"/>
  <c r="S50" i="11"/>
  <c r="S42" i="11"/>
  <c r="S83" i="11"/>
  <c r="S34" i="11"/>
  <c r="S82" i="11"/>
  <c r="S36" i="11"/>
  <c r="S30" i="11"/>
  <c r="S5" i="11"/>
  <c r="S75" i="11"/>
  <c r="S18" i="11"/>
  <c r="S77" i="11"/>
  <c r="S37" i="11"/>
  <c r="S61" i="11"/>
  <c r="S9" i="11"/>
  <c r="S56" i="11"/>
  <c r="S17" i="11"/>
  <c r="S69" i="11"/>
  <c r="S74" i="11"/>
  <c r="S44" i="11"/>
  <c r="S29" i="11"/>
  <c r="S10" i="11"/>
  <c r="S8" i="11"/>
  <c r="S35" i="11"/>
  <c r="S11" i="11"/>
  <c r="S13" i="11"/>
  <c r="S28" i="11"/>
  <c r="S80" i="11"/>
  <c r="S15" i="11"/>
  <c r="S53" i="11"/>
  <c r="S21" i="11"/>
  <c r="S70" i="11"/>
  <c r="S24" i="11"/>
  <c r="S26" i="11"/>
  <c r="S12" i="11"/>
  <c r="S20" i="11"/>
  <c r="S3" i="11"/>
  <c r="S67" i="11"/>
  <c r="S63" i="11"/>
  <c r="S46" i="11"/>
  <c r="S51" i="11"/>
  <c r="S66" i="11"/>
  <c r="S72" i="11"/>
  <c r="S58" i="11"/>
  <c r="S40" i="11"/>
  <c r="S22" i="11"/>
  <c r="S73" i="11"/>
  <c r="S57" i="11"/>
  <c r="S62" i="11"/>
  <c r="S31" i="11"/>
  <c r="S79" i="11"/>
  <c r="S76" i="11"/>
  <c r="S14" i="11"/>
  <c r="S23" i="11"/>
  <c r="S78" i="11"/>
  <c r="S68" i="11"/>
  <c r="S38" i="11"/>
  <c r="S59" i="11"/>
  <c r="S2" i="3"/>
  <c r="T2" i="3"/>
  <c r="Q3" i="3"/>
  <c r="AA27" i="3"/>
  <c r="Q16" i="3"/>
  <c r="S14" i="3"/>
  <c r="Z4" i="3"/>
  <c r="AB4" i="3" s="1"/>
  <c r="AA3" i="3"/>
  <c r="R28" i="3" l="1"/>
  <c r="Q29" i="3" s="1"/>
  <c r="T28" i="3"/>
  <c r="Z28" i="3"/>
  <c r="Y29" i="3" s="1"/>
  <c r="AB28" i="3"/>
  <c r="AB27" i="3"/>
  <c r="R16" i="3"/>
  <c r="T16" i="3"/>
  <c r="T27" i="3"/>
  <c r="Z15" i="3"/>
  <c r="AB15" i="3"/>
  <c r="S27" i="3"/>
  <c r="AB14" i="3"/>
  <c r="Y5" i="3"/>
  <c r="R3" i="3"/>
  <c r="T3" i="3" s="1"/>
  <c r="AA28" i="3"/>
  <c r="S28" i="3"/>
  <c r="S15" i="3"/>
  <c r="Q17" i="3"/>
  <c r="Z5" i="3"/>
  <c r="AB5" i="3" s="1"/>
  <c r="AA4" i="3"/>
  <c r="Z29" i="3" l="1"/>
  <c r="Y30" i="3" s="1"/>
  <c r="AB29" i="3"/>
  <c r="R17" i="3"/>
  <c r="T17" i="3"/>
  <c r="Y16" i="3"/>
  <c r="AA15" i="3"/>
  <c r="Y6" i="3"/>
  <c r="Z6" i="3" s="1"/>
  <c r="Y7" i="3" s="1"/>
  <c r="R29" i="3"/>
  <c r="T29" i="3"/>
  <c r="Q4" i="3"/>
  <c r="S3" i="3"/>
  <c r="AA29" i="3"/>
  <c r="S16" i="3"/>
  <c r="Q18" i="3"/>
  <c r="AA5" i="3"/>
  <c r="AB6" i="3" l="1"/>
  <c r="R18" i="3"/>
  <c r="T18" i="3"/>
  <c r="Z16" i="3"/>
  <c r="Y17" i="3" s="1"/>
  <c r="AA16" i="3"/>
  <c r="Q30" i="3"/>
  <c r="S29" i="3"/>
  <c r="Z30" i="3"/>
  <c r="Y31" i="3" s="1"/>
  <c r="AB30" i="3"/>
  <c r="R4" i="3"/>
  <c r="AA30" i="3"/>
  <c r="Q19" i="3"/>
  <c r="S17" i="3"/>
  <c r="Z7" i="3"/>
  <c r="AB7" i="3" s="1"/>
  <c r="AA6" i="3"/>
  <c r="Y8" i="3" l="1"/>
  <c r="Z8" i="3" s="1"/>
  <c r="R30" i="3"/>
  <c r="Q31" i="3" s="1"/>
  <c r="T30" i="3"/>
  <c r="R19" i="3"/>
  <c r="T19" i="3" s="1"/>
  <c r="Z17" i="3"/>
  <c r="Y18" i="3" s="1"/>
  <c r="AB17" i="3"/>
  <c r="AA17" i="3"/>
  <c r="Z31" i="3"/>
  <c r="Y32" i="3" s="1"/>
  <c r="AB16" i="3"/>
  <c r="S30" i="3"/>
  <c r="Q5" i="3"/>
  <c r="S4" i="3"/>
  <c r="T4" i="3"/>
  <c r="S18" i="3"/>
  <c r="Q20" i="3"/>
  <c r="S19" i="3"/>
  <c r="AA7" i="3"/>
  <c r="Y9" i="3" l="1"/>
  <c r="AB8" i="3"/>
  <c r="R20" i="3"/>
  <c r="T20" i="3"/>
  <c r="AB31" i="3"/>
  <c r="Z32" i="3"/>
  <c r="Y33" i="3" s="1"/>
  <c r="AB32" i="3"/>
  <c r="AA32" i="3"/>
  <c r="AA31" i="3"/>
  <c r="Z18" i="3"/>
  <c r="Y19" i="3" s="1"/>
  <c r="R31" i="3"/>
  <c r="T31" i="3"/>
  <c r="R5" i="3"/>
  <c r="T5" i="3" s="1"/>
  <c r="Q21" i="3"/>
  <c r="Z9" i="3"/>
  <c r="AB9" i="3" s="1"/>
  <c r="AA8" i="3"/>
  <c r="Y10" i="3" l="1"/>
  <c r="Z10" i="3" s="1"/>
  <c r="Y11" i="3" s="1"/>
  <c r="Z19" i="3"/>
  <c r="Y20" i="3" s="1"/>
  <c r="AB19" i="3"/>
  <c r="AA19" i="3"/>
  <c r="Q32" i="3"/>
  <c r="S31" i="3"/>
  <c r="AA18" i="3"/>
  <c r="AB18" i="3"/>
  <c r="Z33" i="3"/>
  <c r="Y34" i="3" s="1"/>
  <c r="AB33" i="3"/>
  <c r="R21" i="3"/>
  <c r="Q22" i="3" s="1"/>
  <c r="T21" i="3"/>
  <c r="S5" i="3"/>
  <c r="Q6" i="3"/>
  <c r="S20" i="3"/>
  <c r="AA9" i="3"/>
  <c r="AB10" i="3" l="1"/>
  <c r="R22" i="3"/>
  <c r="T22" i="3"/>
  <c r="Z34" i="3"/>
  <c r="Y35" i="3" s="1"/>
  <c r="AB34" i="3"/>
  <c r="R32" i="3"/>
  <c r="Q33" i="3" s="1"/>
  <c r="T32" i="3"/>
  <c r="S32" i="3"/>
  <c r="AA33" i="3"/>
  <c r="Z20" i="3"/>
  <c r="Y21" i="3" s="1"/>
  <c r="AB20" i="3"/>
  <c r="AA20" i="3"/>
  <c r="R6" i="3"/>
  <c r="T6" i="3" s="1"/>
  <c r="Q23" i="3"/>
  <c r="S21" i="3"/>
  <c r="Z11" i="3"/>
  <c r="AB11" i="3"/>
  <c r="AA10" i="3"/>
  <c r="AA11" i="3"/>
  <c r="R23" i="3" l="1"/>
  <c r="T23" i="3"/>
  <c r="Z35" i="3"/>
  <c r="AA35" i="3" s="1"/>
  <c r="Z21" i="3"/>
  <c r="Y22" i="3" s="1"/>
  <c r="AB21" i="3"/>
  <c r="AA21" i="3"/>
  <c r="R33" i="3"/>
  <c r="Q34" i="3" s="1"/>
  <c r="T33" i="3"/>
  <c r="S33" i="3"/>
  <c r="AA34" i="3"/>
  <c r="S6" i="3"/>
  <c r="Q7" i="3"/>
  <c r="S22" i="3"/>
  <c r="R34" i="3" l="1"/>
  <c r="Q35" i="3" s="1"/>
  <c r="T34" i="3"/>
  <c r="S34" i="3"/>
  <c r="AB35" i="3"/>
  <c r="Z22" i="3"/>
  <c r="Y23" i="3" s="1"/>
  <c r="AB22" i="3"/>
  <c r="AA22" i="3"/>
  <c r="R7" i="3"/>
  <c r="T7" i="3"/>
  <c r="S7" i="3"/>
  <c r="S23" i="3"/>
  <c r="Z23" i="3" l="1"/>
  <c r="AB23" i="3"/>
  <c r="AA23" i="3"/>
  <c r="R35" i="3"/>
  <c r="T35" i="3"/>
  <c r="S35" i="3"/>
  <c r="Q8" i="3"/>
  <c r="R8" i="3" l="1"/>
  <c r="S8" i="3" s="1"/>
  <c r="T8" i="3"/>
  <c r="Q9" i="3" l="1"/>
  <c r="R9" i="3" l="1"/>
  <c r="S9" i="3" s="1"/>
  <c r="T9" i="3"/>
  <c r="Q10" i="3" l="1"/>
  <c r="R10" i="3" l="1"/>
  <c r="S10" i="3" s="1"/>
  <c r="T10" i="3" l="1"/>
  <c r="Q11" i="3"/>
  <c r="R11" i="3" l="1"/>
  <c r="T11" i="3" s="1"/>
  <c r="S1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<sst xmlns="http://schemas.openxmlformats.org/spreadsheetml/2006/main" count="16355" uniqueCount="461">
  <si>
    <t>periode_data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</si>
  <si>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</si>
  <si>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</si>
  <si>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</si>
  <si>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</si>
  <si>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</si>
  <si>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</si>
  <si>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</si>
  <si>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</si>
  <si>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</si>
  <si>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parameter_pencemar_kritis</t>
  </si>
  <si>
    <t>kategori</t>
  </si>
  <si>
    <t>2023-02-25</t>
  </si>
  <si>
    <t>DKI5 Kebon Jeruk Jakarta Barat</t>
  </si>
  <si>
    <t>-</t>
  </si>
  <si>
    <t>PM10</t>
  </si>
  <si>
    <t>BAIK</t>
  </si>
  <si>
    <t>2023-02-26</t>
  </si>
  <si>
    <t>O3</t>
  </si>
  <si>
    <t>2023-02-27</t>
  </si>
  <si>
    <t>2023-02-28</t>
  </si>
  <si>
    <t>2023-03-01</t>
  </si>
  <si>
    <t>DKI1 Bunderan HI</t>
  </si>
  <si>
    <t>2023-03-02</t>
  </si>
  <si>
    <t>2023-03-03</t>
  </si>
  <si>
    <t>2023-03-04</t>
  </si>
  <si>
    <t>---</t>
  </si>
  <si>
    <t>2023-03-05</t>
  </si>
  <si>
    <t>2023-03-06</t>
  </si>
  <si>
    <t>2023-03-07</t>
  </si>
  <si>
    <t>SEDANG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</si>
  <si>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</si>
  <si>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</si>
  <si>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</si>
  <si>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</si>
  <si>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</si>
  <si>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</si>
  <si>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</si>
  <si>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</si>
  <si>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</si>
  <si>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</si>
  <si>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</si>
  <si>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</si>
  <si>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</si>
  <si>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</si>
  <si>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</si>
  <si>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TIDAK ADA DATA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</si>
  <si>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</si>
  <si>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</si>
  <si>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</si>
  <si>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</si>
  <si>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</si>
  <si>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</si>
  <si>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</si>
  <si>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</si>
  <si>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</si>
  <si>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DKI2 Kelapa Gading</t>
  </si>
  <si>
    <t>2023-02-24</t>
  </si>
  <si>
    <t>DKI3 Jagakarsa</t>
  </si>
  <si>
    <t>DKI4 Lubang Buaya</t>
  </si>
  <si>
    <t>TIDAK SEHAT</t>
  </si>
  <si>
    <t>2023-02-03</t>
  </si>
  <si>
    <t>SO2</t>
  </si>
  <si>
    <t>2023-02-04</t>
  </si>
  <si>
    <t>PM25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</si>
  <si>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</si>
  <si>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</si>
  <si>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</si>
  <si>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</si>
  <si>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</si>
  <si>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</si>
  <si>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</si>
  <si>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</si>
  <si>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</si>
  <si>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</si>
  <si>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</si>
  <si>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</si>
  <si>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</si>
  <si>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</si>
  <si>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</si>
  <si>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</si>
  <si>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</si>
  <si>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</si>
  <si>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</si>
  <si>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2023-02-01</t>
  </si>
  <si>
    <t>2023-02-02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</si>
  <si>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</si>
  <si>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</si>
  <si>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</si>
  <si>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</si>
  <si>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</si>
  <si>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</si>
  <si>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</si>
  <si>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</si>
  <si>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</si>
  <si>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</si>
  <si>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</si>
  <si>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</si>
  <si>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</si>
  <si>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</si>
  <si>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</si>
  <si>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</si>
  <si>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</si>
  <si>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</si>
  <si>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</si>
  <si>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</si>
  <si>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</si>
  <si>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</si>
  <si>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</si>
  <si>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</si>
  <si>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</si>
  <si>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</si>
  <si>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</si>
  <si>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</si>
  <si>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</si>
  <si>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</si>
  <si>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</si>
  <si>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</si>
  <si>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</si>
  <si>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</si>
  <si>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</si>
  <si>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</si>
  <si>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</si>
  <si>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</si>
  <si>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</si>
  <si>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</si>
  <si>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</si>
  <si>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</si>
  <si>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</si>
  <si>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</si>
  <si>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</si>
  <si>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</si>
  <si>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</si>
  <si>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</si>
  <si>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</si>
  <si>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</si>
  <si>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</si>
  <si>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</si>
  <si>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</si>
  <si>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</si>
  <si>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</si>
  <si>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</si>
  <si>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</si>
  <si>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</si>
  <si>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</si>
  <si>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</si>
  <si>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</si>
  <si>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</si>
  <si>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</si>
  <si>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</si>
  <si>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</si>
  <si>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</si>
  <si>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</si>
  <si>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</si>
  <si>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</si>
  <si>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</si>
  <si>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</si>
  <si>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</si>
  <si>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</si>
  <si>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</si>
  <si>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</si>
  <si>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</si>
  <si>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</si>
  <si>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</si>
  <si>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</si>
  <si>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</si>
  <si>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</si>
  <si>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</si>
  <si>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</si>
  <si>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</si>
  <si>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</si>
  <si>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</si>
  <si>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</si>
  <si>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</si>
  <si>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</si>
  <si>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</si>
  <si>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</si>
  <si>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</si>
  <si>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</si>
  <si>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</si>
  <si>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</si>
  <si>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</si>
  <si>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</si>
  <si>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</si>
  <si>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</si>
  <si>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</si>
  <si>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</si>
  <si>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</si>
  <si>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</si>
  <si>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</si>
  <si>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DKI5 Kebon Jeruk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</si>
  <si>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</si>
  <si>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</si>
  <si>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</si>
  <si>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</si>
  <si>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</si>
  <si>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</si>
  <si>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</si>
  <si>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</si>
  <si>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</si>
  <si>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</si>
  <si>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</si>
  <si>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</si>
  <si>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</si>
  <si>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</si>
  <si>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</si>
  <si>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</si>
  <si>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</si>
  <si>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</si>
  <si>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</si>
  <si>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</si>
  <si>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</si>
  <si>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</si>
  <si>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</si>
  <si>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</si>
  <si>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</si>
  <si>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</si>
  <si>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</si>
  <si>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</si>
  <si>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</si>
  <si>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</si>
  <si>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</si>
  <si>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</si>
  <si>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</si>
  <si>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</si>
  <si>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</si>
  <si>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</si>
  <si>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</si>
  <si>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</si>
  <si>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</si>
  <si>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</si>
  <si>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</si>
  <si>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</si>
  <si>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</si>
  <si>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</si>
  <si>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2023-06-08</t>
  </si>
  <si>
    <t>2023-06-09</t>
  </si>
  <si>
    <t>2023-06-10</t>
  </si>
  <si>
    <t>2023-06-11</t>
  </si>
  <si>
    <t>2023-06-12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</si>
  <si>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</si>
  <si>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</si>
  <si>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</si>
  <si>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</si>
  <si>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</si>
  <si>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</si>
  <si>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</si>
  <si>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</si>
  <si>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</si>
  <si>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</si>
  <si>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</si>
  <si>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</si>
  <si>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</si>
  <si>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</si>
  <si>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</si>
  <si>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</si>
  <si>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</si>
  <si>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</si>
  <si>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</si>
  <si>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</si>
  <si>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</si>
  <si>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</si>
  <si>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</si>
  <si>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</si>
  <si>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</si>
  <si>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</si>
  <si>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</si>
  <si>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</si>
  <si>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</si>
  <si>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</si>
  <si>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</si>
  <si>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</si>
  <si>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</si>
  <si>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</si>
  <si>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</si>
  <si>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</si>
  <si>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</si>
  <si>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</si>
  <si>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</si>
  <si>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</si>
  <si>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</si>
  <si>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</si>
  <si>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</si>
  <si>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</si>
  <si>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</si>
  <si>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</si>
  <si>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</si>
  <si>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</si>
  <si>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</si>
  <si>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</si>
  <si>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</si>
  <si>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</si>
  <si>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</si>
  <si>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</si>
  <si>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</si>
  <si>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</si>
  <si>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</si>
  <si>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</si>
  <si>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2023-08-01</t>
  </si>
  <si>
    <t>2023-08-02</t>
  </si>
  <si>
    <t>2023-08-03</t>
  </si>
  <si>
    <t>2023-08-04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</si>
  <si>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</si>
  <si>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</si>
  <si>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</si>
  <si>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</si>
  <si>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</si>
  <si>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</si>
  <si>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</si>
  <si>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</si>
  <si>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</si>
  <si>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</si>
  <si>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</si>
  <si>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</si>
  <si>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</si>
  <si>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</si>
  <si>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</si>
  <si>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</si>
  <si>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</si>
  <si>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</si>
  <si>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</si>
  <si>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</si>
  <si>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</si>
  <si>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</si>
  <si>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</si>
  <si>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</si>
  <si>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</si>
  <si>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</si>
  <si>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</si>
  <si>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</si>
  <si>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</si>
  <si>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</si>
  <si>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SANGAT TIDAK SEHAT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</si>
  <si>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</si>
  <si>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</si>
  <si>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</si>
  <si>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</si>
  <si>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</si>
  <si>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</si>
  <si>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</si>
  <si>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</si>
  <si>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</si>
  <si>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</si>
  <si>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</si>
  <si>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</si>
  <si>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</si>
  <si>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</si>
  <si>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</si>
  <si>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</si>
  <si>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</si>
  <si>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</si>
  <si>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</si>
  <si>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</si>
  <si>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</si>
  <si>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</si>
  <si>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</si>
  <si>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</si>
  <si>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</si>
  <si>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</si>
  <si>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</si>
  <si>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</si>
  <si>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</si>
  <si>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</si>
  <si>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</si>
  <si>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</si>
  <si>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</si>
  <si>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</si>
  <si>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</si>
  <si>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</si>
  <si>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</si>
  <si>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</si>
  <si>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</si>
  <si>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</si>
  <si>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</si>
  <si>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</si>
  <si>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</si>
  <si>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</si>
  <si>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</si>
  <si>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</si>
  <si>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</si>
  <si>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</si>
  <si>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</si>
  <si>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</si>
  <si>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</si>
  <si>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</si>
  <si>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</si>
  <si>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</si>
  <si>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</si>
  <si>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</si>
  <si>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</si>
  <si>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</si>
  <si>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</si>
  <si>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</si>
  <si>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</si>
  <si>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DKI 1</t>
  </si>
  <si>
    <t>DKI 2</t>
  </si>
  <si>
    <t>DKI 3</t>
  </si>
  <si>
    <t>DKI 4</t>
  </si>
  <si>
    <t>DKI 5</t>
  </si>
  <si>
    <t>Frekuensi</t>
  </si>
  <si>
    <t>NO2</t>
  </si>
  <si>
    <t>PM2,5</t>
  </si>
  <si>
    <t>CO</t>
  </si>
  <si>
    <t>Kelas Bawah</t>
  </si>
  <si>
    <t>Kelas Atas</t>
  </si>
  <si>
    <t>Interval kelas</t>
  </si>
  <si>
    <t>MIN</t>
  </si>
  <si>
    <t>MAX</t>
  </si>
  <si>
    <t>T. FREK</t>
  </si>
  <si>
    <t>JUMLAH KELAS</t>
  </si>
  <si>
    <t>LEBAR KELAS</t>
  </si>
  <si>
    <t>Mean</t>
  </si>
  <si>
    <t>Nilai</t>
  </si>
  <si>
    <t>simpangan baku</t>
  </si>
  <si>
    <t>varians</t>
  </si>
  <si>
    <t>Normal</t>
  </si>
  <si>
    <t>α (weibull)</t>
  </si>
  <si>
    <t>λ (weibull)</t>
  </si>
  <si>
    <t>λ (eksponen)</t>
  </si>
  <si>
    <t>weibull (bobot)</t>
  </si>
  <si>
    <t>eksponen (bobot)</t>
  </si>
  <si>
    <t>ECDF</t>
  </si>
  <si>
    <t>Nilai Kritis</t>
  </si>
  <si>
    <t>stat. uji D (weibull)</t>
  </si>
  <si>
    <t>stat. uji D (normal)</t>
  </si>
  <si>
    <t>stat. uji D (Weibull Eksponen)</t>
  </si>
  <si>
    <t>CDF Normal</t>
  </si>
  <si>
    <t>Hasil</t>
  </si>
  <si>
    <t>Weibull</t>
  </si>
  <si>
    <t>Eksponen Weibull</t>
  </si>
  <si>
    <t>z</t>
  </si>
  <si>
    <t>kesimpulan</t>
  </si>
  <si>
    <t>ISPU PM10</t>
  </si>
  <si>
    <t>ISPU PM2,5</t>
  </si>
  <si>
    <t>ISPU SO2</t>
  </si>
  <si>
    <t>ISPU NO2</t>
  </si>
  <si>
    <t>ISPU O3</t>
  </si>
  <si>
    <t>ISPU CO</t>
  </si>
  <si>
    <t>ISPU MAX</t>
  </si>
  <si>
    <t>PENYEBAB</t>
  </si>
  <si>
    <t>KATEGORI</t>
  </si>
  <si>
    <t>Pm10 (µg/m3)</t>
  </si>
  <si>
    <t>PM2,5 (µg/m3)</t>
  </si>
  <si>
    <t>SO2 (µg/m3)</t>
  </si>
  <si>
    <t>O3 (µg/m3)</t>
  </si>
  <si>
    <t>NO2 (µg/m3)</t>
  </si>
  <si>
    <t xml:space="preserve">Kesimpulan </t>
  </si>
  <si>
    <t>Kesimpulan</t>
  </si>
  <si>
    <t>Baik</t>
  </si>
  <si>
    <t>Sedang</t>
  </si>
  <si>
    <t>Tidak Sehat</t>
  </si>
  <si>
    <t>Sangat Tidak Sehat</t>
  </si>
  <si>
    <t>Berbahaya</t>
  </si>
  <si>
    <r>
      <t xml:space="preserve">(An </t>
    </r>
    <r>
      <rPr>
        <sz val="11"/>
        <color theme="1"/>
        <rFont val="Calibri"/>
        <family val="2"/>
      </rPr>
      <t xml:space="preserve">× </t>
    </r>
    <r>
      <rPr>
        <sz val="11"/>
        <color theme="1"/>
        <rFont val="Calibri"/>
        <family val="2"/>
        <scheme val="minor"/>
      </rPr>
      <t xml:space="preserve">x̄) ^2 </t>
    </r>
    <r>
      <rPr>
        <sz val="11"/>
        <color theme="1"/>
        <rFont val="Calibri"/>
        <family val="2"/>
      </rPr>
      <t>× Fn</t>
    </r>
  </si>
  <si>
    <t>Frek. Kumulatif</t>
  </si>
  <si>
    <t>CDF Weibull</t>
  </si>
  <si>
    <t>CDF Eksponen</t>
  </si>
  <si>
    <t>CDF Weibull Eksponen</t>
  </si>
  <si>
    <t>Periode Data</t>
  </si>
  <si>
    <t>Tanggal</t>
  </si>
  <si>
    <t>CO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</si>
</sst>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164" fontId="0" fillId="0" borderId="4" xfId="0" applyNumberFormat="1" applyBorder="1"/>
    <xf numFmtId="0" fontId="0" fillId="2" borderId="17" xfId="0" applyFill="1" applyBorder="1"/>
    <xf numFmtId="164" fontId="0" fillId="0" borderId="16" xfId="0" applyNumberFormat="1" applyBorder="1"/>
    <xf numFmtId="0" fontId="0" fillId="3" borderId="0" xfId="0" applyFill="1"/>
    <xf numFmtId="0" fontId="0" fillId="4" borderId="0" xfId="0" applyFill="1"/>
    <xf numFmtId="0" fontId="0" fillId="4" borderId="8" xfId="0" applyFill="1" applyBorder="1"/>
    <xf numFmtId="0" fontId="0" fillId="3" borderId="8" xfId="0" applyFill="1" applyBorder="1"/>
    <xf numFmtId="0" fontId="0" fillId="4" borderId="18" xfId="0" applyFill="1" applyBorder="1"/>
    <xf numFmtId="0" fontId="0" fillId="3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7" xfId="0" applyFill="1" applyBorder="1"/>
    <xf numFmtId="0" fontId="0" fillId="3" borderId="24" xfId="0" applyFill="1" applyBorder="1"/>
    <xf numFmtId="0" fontId="0" fillId="4" borderId="24" xfId="0" applyFill="1" applyBorder="1"/>
    <xf numFmtId="0" fontId="0" fillId="4" borderId="25" xfId="0" applyFill="1" applyBorder="1"/>
    <xf numFmtId="0" fontId="0" fillId="10" borderId="0" xfId="0" applyFill="1"/>
    <xf numFmtId="0" fontId="0" fillId="6" borderId="5" xfId="0" applyFill="1" applyBorder="1"/>
    <xf numFmtId="0" fontId="0" fillId="6" borderId="12" xfId="0" applyFill="1" applyBorder="1"/>
    <xf numFmtId="0" fontId="0" fillId="6" borderId="17" xfId="0" applyFill="1" applyBorder="1"/>
    <xf numFmtId="0" fontId="4" fillId="5" borderId="11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2" xfId="0" applyBorder="1"/>
    <xf numFmtId="0" fontId="0" fillId="0" borderId="12" xfId="0" applyBorder="1"/>
    <xf numFmtId="0" fontId="0" fillId="0" borderId="17" xfId="0" applyBorder="1"/>
    <xf numFmtId="0" fontId="0" fillId="0" borderId="16" xfId="0" applyBorder="1" applyAlignment="1">
      <alignment horizontal="center"/>
    </xf>
    <xf numFmtId="0" fontId="3" fillId="10" borderId="0" xfId="0" applyFont="1" applyFill="1"/>
    <xf numFmtId="0" fontId="0" fillId="10" borderId="0" xfId="0" applyFill="1" applyAlignment="1">
      <alignment horizontal="left" vertical="center" indent="1"/>
    </xf>
    <xf numFmtId="0" fontId="3" fillId="10" borderId="0" xfId="0" applyFont="1" applyFill="1" applyAlignment="1">
      <alignment horizontal="left" vertical="center" inden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'DKI1'!$S$2:$S$11</c:f>
              <c:strCache>
                <c:ptCount val="10"/>
                <c:pt idx="0">
                  <c:v>20 - 25</c:v>
                </c:pt>
                <c:pt idx="1">
                  <c:v>26 - 31</c:v>
                </c:pt>
                <c:pt idx="2">
                  <c:v>32 - 37</c:v>
                </c:pt>
                <c:pt idx="3">
                  <c:v>38 - 43</c:v>
                </c:pt>
                <c:pt idx="4">
                  <c:v>44 - 49</c:v>
                </c:pt>
                <c:pt idx="5">
                  <c:v>50 - 55</c:v>
                </c:pt>
                <c:pt idx="6">
                  <c:v>56 - 61</c:v>
                </c:pt>
                <c:pt idx="7">
                  <c:v>62 - 67</c:v>
                </c:pt>
                <c:pt idx="8">
                  <c:v>68 - 73</c:v>
                </c:pt>
                <c:pt idx="9">
                  <c:v>74 - 79</c:v>
                </c:pt>
              </c:strCache>
            </c:strRef>
          </c:cat>
          <c:val>
            <c:numRef>
              <c:f>'DKI1'!$T$2:$T$11</c:f>
              <c:numCache>
                <c:formatCode>General</c:formatCode>
                <c:ptCount val="10"/>
                <c:pt idx="0">
                  <c:v>10</c:v>
                </c:pt>
                <c:pt idx="1">
                  <c:v>27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61</c:v>
                </c:pt>
                <c:pt idx="6">
                  <c:v>94</c:v>
                </c:pt>
                <c:pt idx="7">
                  <c:v>69</c:v>
                </c:pt>
                <c:pt idx="8">
                  <c:v>8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5-497A-899E-70EBE62BB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98978672"/>
        <c:axId val="1398979632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'DKI1'!$T$2:$T$11</c:f>
              <c:numCache>
                <c:formatCode>General</c:formatCode>
                <c:ptCount val="10"/>
                <c:pt idx="0">
                  <c:v>10</c:v>
                </c:pt>
                <c:pt idx="1">
                  <c:v>27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61</c:v>
                </c:pt>
                <c:pt idx="6">
                  <c:v>94</c:v>
                </c:pt>
                <c:pt idx="7">
                  <c:v>69</c:v>
                </c:pt>
                <c:pt idx="8">
                  <c:v>8</c:v>
                </c:pt>
                <c:pt idx="9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35-497A-899E-70EBE62BB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978672"/>
        <c:axId val="1398979632"/>
      </c:scatterChart>
      <c:catAx>
        <c:axId val="139897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979632"/>
        <c:crosses val="autoZero"/>
        <c:auto val="1"/>
        <c:lblAlgn val="ctr"/>
        <c:lblOffset val="100"/>
        <c:noMultiLvlLbl val="0"/>
      </c:catAx>
      <c:valAx>
        <c:axId val="13989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97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PM2,5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'DKI1'!$AA$2:$AA$11</c:f>
              <c:strCache>
                <c:ptCount val="10"/>
                <c:pt idx="0">
                  <c:v>16 - 26</c:v>
                </c:pt>
                <c:pt idx="1">
                  <c:v>27 - 37</c:v>
                </c:pt>
                <c:pt idx="2">
                  <c:v>38 - 48</c:v>
                </c:pt>
                <c:pt idx="3">
                  <c:v>49 - 59</c:v>
                </c:pt>
                <c:pt idx="4">
                  <c:v>60 - 70</c:v>
                </c:pt>
                <c:pt idx="5">
                  <c:v>71 - 81</c:v>
                </c:pt>
                <c:pt idx="6">
                  <c:v>82 - 92</c:v>
                </c:pt>
                <c:pt idx="7">
                  <c:v>93 - 103</c:v>
                </c:pt>
                <c:pt idx="8">
                  <c:v>104 - 114</c:v>
                </c:pt>
                <c:pt idx="9">
                  <c:v>115 - 125</c:v>
                </c:pt>
              </c:strCache>
            </c:strRef>
          </c:cat>
          <c:val>
            <c:numRef>
              <c:f>'DKI1'!$AB$2:$AB$11</c:f>
              <c:numCache>
                <c:formatCode>General</c:formatCode>
                <c:ptCount val="10"/>
                <c:pt idx="0">
                  <c:v>4</c:v>
                </c:pt>
                <c:pt idx="1">
                  <c:v>14</c:v>
                </c:pt>
                <c:pt idx="2">
                  <c:v>32</c:v>
                </c:pt>
                <c:pt idx="3">
                  <c:v>37</c:v>
                </c:pt>
                <c:pt idx="4">
                  <c:v>50</c:v>
                </c:pt>
                <c:pt idx="5">
                  <c:v>70</c:v>
                </c:pt>
                <c:pt idx="6">
                  <c:v>91</c:v>
                </c:pt>
                <c:pt idx="7">
                  <c:v>52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6-4164-A07D-65D818FE0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4904320"/>
        <c:axId val="1434905760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'DKI1'!$AB$2:$AB$11</c:f>
              <c:numCache>
                <c:formatCode>General</c:formatCode>
                <c:ptCount val="10"/>
                <c:pt idx="0">
                  <c:v>4</c:v>
                </c:pt>
                <c:pt idx="1">
                  <c:v>14</c:v>
                </c:pt>
                <c:pt idx="2">
                  <c:v>32</c:v>
                </c:pt>
                <c:pt idx="3">
                  <c:v>37</c:v>
                </c:pt>
                <c:pt idx="4">
                  <c:v>50</c:v>
                </c:pt>
                <c:pt idx="5">
                  <c:v>70</c:v>
                </c:pt>
                <c:pt idx="6">
                  <c:v>91</c:v>
                </c:pt>
                <c:pt idx="7">
                  <c:v>52</c:v>
                </c:pt>
                <c:pt idx="8">
                  <c:v>8</c:v>
                </c:pt>
                <c:pt idx="9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86-4164-A07D-65D818FE0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04320"/>
        <c:axId val="1434905760"/>
      </c:scatterChart>
      <c:catAx>
        <c:axId val="14349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05760"/>
        <c:crosses val="autoZero"/>
        <c:auto val="1"/>
        <c:lblAlgn val="ctr"/>
        <c:lblOffset val="100"/>
        <c:noMultiLvlLbl val="0"/>
      </c:catAx>
      <c:valAx>
        <c:axId val="14349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'DKI1'!$S$14:$S$23</c:f>
              <c:strCache>
                <c:ptCount val="10"/>
                <c:pt idx="0">
                  <c:v>30 - 32</c:v>
                </c:pt>
                <c:pt idx="1">
                  <c:v>33 - 35</c:v>
                </c:pt>
                <c:pt idx="2">
                  <c:v>36 - 38</c:v>
                </c:pt>
                <c:pt idx="3">
                  <c:v>39 - 41</c:v>
                </c:pt>
                <c:pt idx="4">
                  <c:v>42 - 44</c:v>
                </c:pt>
                <c:pt idx="5">
                  <c:v>45 - 47</c:v>
                </c:pt>
                <c:pt idx="6">
                  <c:v>48 - 50</c:v>
                </c:pt>
                <c:pt idx="7">
                  <c:v>51 - 53</c:v>
                </c:pt>
                <c:pt idx="8">
                  <c:v>54 - 56</c:v>
                </c:pt>
                <c:pt idx="9">
                  <c:v>57 - 59</c:v>
                </c:pt>
              </c:strCache>
            </c:strRef>
          </c:cat>
          <c:val>
            <c:numRef>
              <c:f>'DKI1'!$T$14:$T$23</c:f>
              <c:numCache>
                <c:formatCode>General</c:formatCode>
                <c:ptCount val="10"/>
                <c:pt idx="0">
                  <c:v>9</c:v>
                </c:pt>
                <c:pt idx="1">
                  <c:v>13</c:v>
                </c:pt>
                <c:pt idx="2">
                  <c:v>31</c:v>
                </c:pt>
                <c:pt idx="3">
                  <c:v>61</c:v>
                </c:pt>
                <c:pt idx="4">
                  <c:v>76</c:v>
                </c:pt>
                <c:pt idx="5">
                  <c:v>78</c:v>
                </c:pt>
                <c:pt idx="6">
                  <c:v>45</c:v>
                </c:pt>
                <c:pt idx="7">
                  <c:v>39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F-492D-B377-5D59F09BB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39532624"/>
        <c:axId val="1439532144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'DKI1'!$T$14:$T$23</c:f>
              <c:numCache>
                <c:formatCode>General</c:formatCode>
                <c:ptCount val="10"/>
                <c:pt idx="0">
                  <c:v>9</c:v>
                </c:pt>
                <c:pt idx="1">
                  <c:v>13</c:v>
                </c:pt>
                <c:pt idx="2">
                  <c:v>31</c:v>
                </c:pt>
                <c:pt idx="3">
                  <c:v>61</c:v>
                </c:pt>
                <c:pt idx="4">
                  <c:v>76</c:v>
                </c:pt>
                <c:pt idx="5">
                  <c:v>78</c:v>
                </c:pt>
                <c:pt idx="6">
                  <c:v>45</c:v>
                </c:pt>
                <c:pt idx="7">
                  <c:v>39</c:v>
                </c:pt>
                <c:pt idx="8">
                  <c:v>4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9F-492D-B377-5D59F09BB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532624"/>
        <c:axId val="1439532144"/>
      </c:scatterChart>
      <c:catAx>
        <c:axId val="143953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532144"/>
        <c:crosses val="autoZero"/>
        <c:auto val="1"/>
        <c:lblAlgn val="ctr"/>
        <c:lblOffset val="100"/>
        <c:noMultiLvlLbl val="0"/>
      </c:catAx>
      <c:valAx>
        <c:axId val="14395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53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'DKI1'!$AA$14:$AA$23</c:f>
              <c:strCache>
                <c:ptCount val="10"/>
                <c:pt idx="0">
                  <c:v>3 - 4</c:v>
                </c:pt>
                <c:pt idx="1">
                  <c:v>5 - 6</c:v>
                </c:pt>
                <c:pt idx="2">
                  <c:v>7 - 8</c:v>
                </c:pt>
                <c:pt idx="3">
                  <c:v>9 - 10</c:v>
                </c:pt>
                <c:pt idx="4">
                  <c:v>11 - 12</c:v>
                </c:pt>
                <c:pt idx="5">
                  <c:v>13 - 14</c:v>
                </c:pt>
                <c:pt idx="6">
                  <c:v>15 - 16</c:v>
                </c:pt>
                <c:pt idx="7">
                  <c:v>17 - 18</c:v>
                </c:pt>
                <c:pt idx="8">
                  <c:v>19 - 20</c:v>
                </c:pt>
                <c:pt idx="9">
                  <c:v>21 - 22</c:v>
                </c:pt>
              </c:strCache>
            </c:strRef>
          </c:cat>
          <c:val>
            <c:numRef>
              <c:f>'DKI1'!$AB$14:$AB$23</c:f>
              <c:numCache>
                <c:formatCode>General</c:formatCode>
                <c:ptCount val="10"/>
                <c:pt idx="0">
                  <c:v>5</c:v>
                </c:pt>
                <c:pt idx="1">
                  <c:v>34</c:v>
                </c:pt>
                <c:pt idx="2">
                  <c:v>42</c:v>
                </c:pt>
                <c:pt idx="3">
                  <c:v>82</c:v>
                </c:pt>
                <c:pt idx="4">
                  <c:v>123</c:v>
                </c:pt>
                <c:pt idx="5">
                  <c:v>42</c:v>
                </c:pt>
                <c:pt idx="6">
                  <c:v>21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C-4A7A-8958-62C89B575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2634000"/>
        <c:axId val="1442634960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'DKI1'!$AB$14:$AB$23</c:f>
              <c:numCache>
                <c:formatCode>General</c:formatCode>
                <c:ptCount val="10"/>
                <c:pt idx="0">
                  <c:v>5</c:v>
                </c:pt>
                <c:pt idx="1">
                  <c:v>34</c:v>
                </c:pt>
                <c:pt idx="2">
                  <c:v>42</c:v>
                </c:pt>
                <c:pt idx="3">
                  <c:v>82</c:v>
                </c:pt>
                <c:pt idx="4">
                  <c:v>123</c:v>
                </c:pt>
                <c:pt idx="5">
                  <c:v>42</c:v>
                </c:pt>
                <c:pt idx="6">
                  <c:v>21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4C-4A7A-8958-62C89B575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634000"/>
        <c:axId val="1442634960"/>
      </c:scatterChart>
      <c:catAx>
        <c:axId val="144263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34960"/>
        <c:crosses val="autoZero"/>
        <c:auto val="1"/>
        <c:lblAlgn val="ctr"/>
        <c:lblOffset val="100"/>
        <c:noMultiLvlLbl val="0"/>
      </c:catAx>
      <c:valAx>
        <c:axId val="14426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3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'DKI1'!$S$26:$S$35</c:f>
              <c:strCache>
                <c:ptCount val="10"/>
                <c:pt idx="0">
                  <c:v>4 - 8</c:v>
                </c:pt>
                <c:pt idx="1">
                  <c:v>9 - 13</c:v>
                </c:pt>
                <c:pt idx="2">
                  <c:v>14 - 18</c:v>
                </c:pt>
                <c:pt idx="3">
                  <c:v>19 - 23</c:v>
                </c:pt>
                <c:pt idx="4">
                  <c:v>24 - 28</c:v>
                </c:pt>
                <c:pt idx="5">
                  <c:v>29 - 33</c:v>
                </c:pt>
                <c:pt idx="6">
                  <c:v>34 - 38</c:v>
                </c:pt>
                <c:pt idx="7">
                  <c:v>39 - 43</c:v>
                </c:pt>
                <c:pt idx="8">
                  <c:v>44 - 48</c:v>
                </c:pt>
                <c:pt idx="9">
                  <c:v>49 - 53</c:v>
                </c:pt>
              </c:strCache>
            </c:strRef>
          </c:cat>
          <c:val>
            <c:numRef>
              <c:f>'DKI1'!$T$26:$T$35</c:f>
              <c:numCache>
                <c:formatCode>General</c:formatCode>
                <c:ptCount val="10"/>
                <c:pt idx="0">
                  <c:v>2</c:v>
                </c:pt>
                <c:pt idx="1">
                  <c:v>27</c:v>
                </c:pt>
                <c:pt idx="2">
                  <c:v>34</c:v>
                </c:pt>
                <c:pt idx="3">
                  <c:v>79</c:v>
                </c:pt>
                <c:pt idx="4">
                  <c:v>80</c:v>
                </c:pt>
                <c:pt idx="5">
                  <c:v>75</c:v>
                </c:pt>
                <c:pt idx="6">
                  <c:v>40</c:v>
                </c:pt>
                <c:pt idx="7">
                  <c:v>21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8-4B40-9033-57DFD7868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7869680"/>
        <c:axId val="1437870160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'DKI1'!$T$26:$T$35</c:f>
              <c:numCache>
                <c:formatCode>General</c:formatCode>
                <c:ptCount val="10"/>
                <c:pt idx="0">
                  <c:v>2</c:v>
                </c:pt>
                <c:pt idx="1">
                  <c:v>27</c:v>
                </c:pt>
                <c:pt idx="2">
                  <c:v>34</c:v>
                </c:pt>
                <c:pt idx="3">
                  <c:v>79</c:v>
                </c:pt>
                <c:pt idx="4">
                  <c:v>80</c:v>
                </c:pt>
                <c:pt idx="5">
                  <c:v>75</c:v>
                </c:pt>
                <c:pt idx="6">
                  <c:v>40</c:v>
                </c:pt>
                <c:pt idx="7">
                  <c:v>21</c:v>
                </c:pt>
                <c:pt idx="8">
                  <c:v>3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28-4B40-9033-57DFD7868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869680"/>
        <c:axId val="1437870160"/>
      </c:scatterChart>
      <c:catAx>
        <c:axId val="143786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870160"/>
        <c:crosses val="autoZero"/>
        <c:auto val="1"/>
        <c:lblAlgn val="ctr"/>
        <c:lblOffset val="100"/>
        <c:noMultiLvlLbl val="0"/>
      </c:catAx>
      <c:valAx>
        <c:axId val="14378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86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'DKI1'!$AA$26:$AA$35</c:f>
              <c:strCache>
                <c:ptCount val="10"/>
                <c:pt idx="0">
                  <c:v>4 - 8</c:v>
                </c:pt>
                <c:pt idx="1">
                  <c:v>9 - 13</c:v>
                </c:pt>
                <c:pt idx="2">
                  <c:v>14 - 18</c:v>
                </c:pt>
                <c:pt idx="3">
                  <c:v>19 - 23</c:v>
                </c:pt>
                <c:pt idx="4">
                  <c:v>24 - 28</c:v>
                </c:pt>
                <c:pt idx="5">
                  <c:v>29 - 33</c:v>
                </c:pt>
                <c:pt idx="6">
                  <c:v>34 - 38</c:v>
                </c:pt>
                <c:pt idx="7">
                  <c:v>39 - 43</c:v>
                </c:pt>
                <c:pt idx="8">
                  <c:v>44 - 48</c:v>
                </c:pt>
                <c:pt idx="9">
                  <c:v>49 - 53</c:v>
                </c:pt>
              </c:strCache>
            </c:strRef>
          </c:cat>
          <c:val>
            <c:numRef>
              <c:f>'DKI1'!$AB$26:$AB$35</c:f>
              <c:numCache>
                <c:formatCode>General</c:formatCode>
                <c:ptCount val="10"/>
                <c:pt idx="0">
                  <c:v>21</c:v>
                </c:pt>
                <c:pt idx="1">
                  <c:v>33</c:v>
                </c:pt>
                <c:pt idx="2">
                  <c:v>22</c:v>
                </c:pt>
                <c:pt idx="3">
                  <c:v>52</c:v>
                </c:pt>
                <c:pt idx="4">
                  <c:v>95</c:v>
                </c:pt>
                <c:pt idx="5">
                  <c:v>88</c:v>
                </c:pt>
                <c:pt idx="6">
                  <c:v>42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7-41DA-A372-CB803916F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6407792"/>
        <c:axId val="1446403952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'DKI1'!$AB$26:$AB$35</c:f>
              <c:numCache>
                <c:formatCode>General</c:formatCode>
                <c:ptCount val="10"/>
                <c:pt idx="0">
                  <c:v>21</c:v>
                </c:pt>
                <c:pt idx="1">
                  <c:v>33</c:v>
                </c:pt>
                <c:pt idx="2">
                  <c:v>22</c:v>
                </c:pt>
                <c:pt idx="3">
                  <c:v>52</c:v>
                </c:pt>
                <c:pt idx="4">
                  <c:v>95</c:v>
                </c:pt>
                <c:pt idx="5">
                  <c:v>88</c:v>
                </c:pt>
                <c:pt idx="6">
                  <c:v>42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47-41DA-A372-CB803916F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407792"/>
        <c:axId val="1446403952"/>
      </c:scatterChart>
      <c:catAx>
        <c:axId val="144640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03952"/>
        <c:crosses val="autoZero"/>
        <c:auto val="1"/>
        <c:lblAlgn val="ctr"/>
        <c:lblOffset val="100"/>
        <c:noMultiLvlLbl val="0"/>
      </c:catAx>
      <c:valAx>
        <c:axId val="14464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0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Kategori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A11-464D-B60B-8C1D78179B5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A11-464D-B60B-8C1D78179B59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A11-464D-B60B-8C1D78179B59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>
                <a:outerShdw blurRad="50800" dist="50800" dir="5400000" algn="ctr" rotWithShape="0">
                  <a:srgbClr val="FF000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A11-464D-B60B-8C1D78179B59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11-464D-B60B-8C1D78179B59}"/>
              </c:ext>
            </c:extLst>
          </c:dPt>
          <c:cat>
            <c:strRef>
              <c:f>Simulasi!$S$2:$S$6</c:f>
              <c:strCache>
                <c:ptCount val="5"/>
                <c:pt idx="0">
                  <c:v>Baik</c:v>
                </c:pt>
                <c:pt idx="1">
                  <c:v>Sedang</c:v>
                </c:pt>
                <c:pt idx="2">
                  <c:v>Tidak Sehat</c:v>
                </c:pt>
                <c:pt idx="3">
                  <c:v>Sangat Tidak Sehat</c:v>
                </c:pt>
                <c:pt idx="4">
                  <c:v>Berbahaya</c:v>
                </c:pt>
              </c:strCache>
            </c:strRef>
          </c:cat>
          <c:val>
            <c:numRef>
              <c:f>Simulasi!$T$2:$T$6</c:f>
              <c:numCache>
                <c:formatCode>General</c:formatCode>
                <c:ptCount val="5"/>
                <c:pt idx="0">
                  <c:v>0</c:v>
                </c:pt>
                <c:pt idx="1">
                  <c:v>74</c:v>
                </c:pt>
                <c:pt idx="2">
                  <c:v>291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1-464D-B60B-8C1D78179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556799540682429"/>
          <c:y val="0.26788230418566095"/>
          <c:w val="0.34880700459317587"/>
          <c:h val="0.54112101118939082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36</xdr:row>
      <xdr:rowOff>0</xdr:rowOff>
    </xdr:from>
    <xdr:to>
      <xdr:col>20</xdr:col>
      <xdr:colOff>304800</xdr:colOff>
      <xdr:row>50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159F9-E2C8-B7DB-E810-42CF7AB6B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36</xdr:row>
      <xdr:rowOff>0</xdr:rowOff>
    </xdr:from>
    <xdr:to>
      <xdr:col>28</xdr:col>
      <xdr:colOff>304800</xdr:colOff>
      <xdr:row>50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4A28F0-E1A4-6CAA-91A9-7CFC106C7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36</xdr:row>
      <xdr:rowOff>0</xdr:rowOff>
    </xdr:from>
    <xdr:to>
      <xdr:col>36</xdr:col>
      <xdr:colOff>304800</xdr:colOff>
      <xdr:row>50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A164E4-5694-40DE-78C2-CDCD3F73B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50</xdr:row>
      <xdr:rowOff>180975</xdr:rowOff>
    </xdr:from>
    <xdr:to>
      <xdr:col>20</xdr:col>
      <xdr:colOff>304800</xdr:colOff>
      <xdr:row>65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E1A6E5-FCCB-E865-EC59-5F2824573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51</xdr:row>
      <xdr:rowOff>0</xdr:rowOff>
    </xdr:from>
    <xdr:to>
      <xdr:col>28</xdr:col>
      <xdr:colOff>304800</xdr:colOff>
      <xdr:row>65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FA330E-0DB3-006A-5276-ED785974F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51</xdr:row>
      <xdr:rowOff>0</xdr:rowOff>
    </xdr:from>
    <xdr:to>
      <xdr:col>36</xdr:col>
      <xdr:colOff>304800</xdr:colOff>
      <xdr:row>65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C65A5B-3AAA-4055-1C1D-458044980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600075</xdr:colOff>
      <xdr:row>7</xdr:row>
      <xdr:rowOff>0</xdr:rowOff>
    </xdr:from>
    <xdr:to>
      <xdr:col>24</xdr:col>
      <xdr:colOff>581025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BDE32-9F9E-3585-56AE-0B5EB1565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5392-B42B-47C6-A6F5-3FF621AE6F8D}">
  <dimension ref="A1:L1826"/>
  <sheetViews>
    <sheetView workbookViewId="0">
      <selection activeCell="G23" sqref="G23"/>
    </sheetView>
  </sheetViews>
  <sheetFormatPr defaultRowHeight="15" x14ac:dyDescent="0.25"/>
  <cols>
    <col min="1" max="1" width="18.7109375" customWidth="1"/>
    <col min="2" max="2" width="17.5703125" customWidth="1"/>
    <col min="3" max="3" width="31.5703125" customWidth="1"/>
    <col min="4" max="4" width="20" customWidth="1"/>
    <col min="5" max="5" width="23" customWidth="1"/>
    <col min="6" max="6" width="16.42578125" customWidth="1"/>
    <col min="7" max="7" width="17.85546875" customWidth="1"/>
    <col min="8" max="8" width="8.28515625" customWidth="1"/>
    <col min="9" max="9" width="17.140625" customWidth="1"/>
    <col min="11" max="11" width="2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202302</v>
      </c>
      <c r="B2" t="s">
        <v>12</v>
      </c>
      <c r="C2" t="s">
        <v>13</v>
      </c>
      <c r="D2">
        <v>35</v>
      </c>
      <c r="E2" t="s">
        <v>14</v>
      </c>
      <c r="F2">
        <v>13</v>
      </c>
      <c r="G2">
        <v>12</v>
      </c>
      <c r="H2">
        <v>31</v>
      </c>
      <c r="I2">
        <v>18</v>
      </c>
      <c r="J2">
        <v>35</v>
      </c>
      <c r="K2" t="s">
        <v>15</v>
      </c>
      <c r="L2" t="s">
        <v>16</v>
      </c>
    </row>
    <row r="3" spans="1:12" x14ac:dyDescent="0.25">
      <c r="A3">
        <v>202302</v>
      </c>
      <c r="B3" t="s">
        <v>17</v>
      </c>
      <c r="C3" t="s">
        <v>13</v>
      </c>
      <c r="D3">
        <v>23</v>
      </c>
      <c r="E3" t="s">
        <v>14</v>
      </c>
      <c r="F3">
        <v>14</v>
      </c>
      <c r="G3">
        <v>9</v>
      </c>
      <c r="H3">
        <v>32</v>
      </c>
      <c r="I3">
        <v>11</v>
      </c>
      <c r="J3">
        <v>32</v>
      </c>
      <c r="K3" t="s">
        <v>18</v>
      </c>
      <c r="L3" t="s">
        <v>16</v>
      </c>
    </row>
    <row r="4" spans="1:12" x14ac:dyDescent="0.25">
      <c r="A4">
        <v>202302</v>
      </c>
      <c r="B4" t="s">
        <v>19</v>
      </c>
      <c r="C4" t="s">
        <v>13</v>
      </c>
      <c r="D4">
        <v>20</v>
      </c>
      <c r="E4" t="s">
        <v>14</v>
      </c>
      <c r="F4">
        <v>13</v>
      </c>
      <c r="G4">
        <v>8</v>
      </c>
      <c r="H4">
        <v>33</v>
      </c>
      <c r="I4">
        <v>13</v>
      </c>
      <c r="J4">
        <v>33</v>
      </c>
      <c r="K4" t="s">
        <v>18</v>
      </c>
      <c r="L4" t="s">
        <v>16</v>
      </c>
    </row>
    <row r="5" spans="1:12" x14ac:dyDescent="0.25">
      <c r="A5">
        <v>202302</v>
      </c>
      <c r="B5" t="s">
        <v>20</v>
      </c>
      <c r="C5" t="s">
        <v>13</v>
      </c>
      <c r="D5">
        <v>30</v>
      </c>
      <c r="E5" t="s">
        <v>14</v>
      </c>
      <c r="F5">
        <v>21</v>
      </c>
      <c r="G5">
        <v>11</v>
      </c>
      <c r="H5">
        <v>28</v>
      </c>
      <c r="I5">
        <v>18</v>
      </c>
      <c r="J5">
        <v>30</v>
      </c>
      <c r="K5" t="s">
        <v>15</v>
      </c>
      <c r="L5" t="s">
        <v>16</v>
      </c>
    </row>
    <row r="6" spans="1:12" x14ac:dyDescent="0.25">
      <c r="A6">
        <v>202303</v>
      </c>
      <c r="B6" t="s">
        <v>21</v>
      </c>
      <c r="C6" t="s">
        <v>22</v>
      </c>
      <c r="D6">
        <v>38</v>
      </c>
      <c r="E6">
        <v>44</v>
      </c>
      <c r="F6">
        <v>50</v>
      </c>
      <c r="G6">
        <v>8</v>
      </c>
      <c r="H6">
        <v>19</v>
      </c>
      <c r="I6">
        <v>27</v>
      </c>
      <c r="J6">
        <v>50</v>
      </c>
      <c r="K6">
        <v>3</v>
      </c>
      <c r="L6" t="s">
        <v>16</v>
      </c>
    </row>
    <row r="7" spans="1:12" x14ac:dyDescent="0.25">
      <c r="A7">
        <v>202303</v>
      </c>
      <c r="B7" t="s">
        <v>23</v>
      </c>
      <c r="C7" t="s">
        <v>22</v>
      </c>
      <c r="D7">
        <v>29</v>
      </c>
      <c r="E7">
        <v>33</v>
      </c>
      <c r="F7">
        <v>47</v>
      </c>
      <c r="G7">
        <v>11</v>
      </c>
      <c r="H7">
        <v>21</v>
      </c>
      <c r="I7">
        <v>27</v>
      </c>
      <c r="J7">
        <v>47</v>
      </c>
      <c r="K7">
        <v>3</v>
      </c>
      <c r="L7" t="s">
        <v>16</v>
      </c>
    </row>
    <row r="8" spans="1:12" x14ac:dyDescent="0.25">
      <c r="A8">
        <v>202303</v>
      </c>
      <c r="B8" t="s">
        <v>24</v>
      </c>
      <c r="C8" t="s">
        <v>22</v>
      </c>
      <c r="D8">
        <v>38</v>
      </c>
      <c r="E8">
        <v>46</v>
      </c>
      <c r="F8">
        <v>49</v>
      </c>
      <c r="G8">
        <v>9</v>
      </c>
      <c r="H8">
        <v>16</v>
      </c>
      <c r="I8">
        <v>25</v>
      </c>
      <c r="J8">
        <v>49</v>
      </c>
      <c r="K8">
        <v>3</v>
      </c>
      <c r="L8" t="s">
        <v>16</v>
      </c>
    </row>
    <row r="9" spans="1:12" x14ac:dyDescent="0.25">
      <c r="A9">
        <v>202303</v>
      </c>
      <c r="B9" t="s">
        <v>25</v>
      </c>
      <c r="C9" t="s">
        <v>22</v>
      </c>
      <c r="D9">
        <v>31</v>
      </c>
      <c r="E9">
        <v>40</v>
      </c>
      <c r="F9">
        <v>50</v>
      </c>
      <c r="G9" t="s">
        <v>26</v>
      </c>
      <c r="H9">
        <v>18</v>
      </c>
      <c r="I9">
        <v>21</v>
      </c>
      <c r="J9">
        <v>50</v>
      </c>
      <c r="K9">
        <v>3</v>
      </c>
      <c r="L9" t="s">
        <v>16</v>
      </c>
    </row>
    <row r="10" spans="1:12" x14ac:dyDescent="0.25">
      <c r="A10">
        <v>202303</v>
      </c>
      <c r="B10" t="s">
        <v>27</v>
      </c>
      <c r="C10" t="s">
        <v>22</v>
      </c>
      <c r="D10">
        <v>33</v>
      </c>
      <c r="E10">
        <v>41</v>
      </c>
      <c r="F10">
        <v>47</v>
      </c>
      <c r="G10">
        <v>11</v>
      </c>
      <c r="H10">
        <v>21</v>
      </c>
      <c r="I10">
        <v>22</v>
      </c>
      <c r="J10">
        <v>47</v>
      </c>
      <c r="K10">
        <v>3</v>
      </c>
      <c r="L10" t="s">
        <v>16</v>
      </c>
    </row>
    <row r="11" spans="1:12" x14ac:dyDescent="0.25">
      <c r="A11">
        <v>202303</v>
      </c>
      <c r="B11" t="s">
        <v>28</v>
      </c>
      <c r="C11" t="s">
        <v>22</v>
      </c>
      <c r="D11">
        <v>31</v>
      </c>
      <c r="E11">
        <v>44</v>
      </c>
      <c r="F11">
        <v>46</v>
      </c>
      <c r="G11">
        <v>9</v>
      </c>
      <c r="H11">
        <v>20</v>
      </c>
      <c r="I11">
        <v>19</v>
      </c>
      <c r="J11">
        <v>46</v>
      </c>
      <c r="K11">
        <v>3</v>
      </c>
      <c r="L11" t="s">
        <v>16</v>
      </c>
    </row>
    <row r="12" spans="1:12" x14ac:dyDescent="0.25">
      <c r="A12">
        <v>202303</v>
      </c>
      <c r="B12" t="s">
        <v>29</v>
      </c>
      <c r="C12" t="s">
        <v>22</v>
      </c>
      <c r="D12">
        <v>37</v>
      </c>
      <c r="E12">
        <v>54</v>
      </c>
      <c r="F12">
        <v>50</v>
      </c>
      <c r="G12">
        <v>11</v>
      </c>
      <c r="H12">
        <v>17</v>
      </c>
      <c r="I12">
        <v>19</v>
      </c>
      <c r="J12">
        <v>54</v>
      </c>
      <c r="K12">
        <v>2</v>
      </c>
      <c r="L12" t="s">
        <v>30</v>
      </c>
    </row>
    <row r="13" spans="1:12" x14ac:dyDescent="0.25">
      <c r="A13">
        <v>202303</v>
      </c>
      <c r="B13" t="s">
        <v>31</v>
      </c>
      <c r="C13" t="s">
        <v>22</v>
      </c>
      <c r="D13">
        <v>42</v>
      </c>
      <c r="E13">
        <v>54</v>
      </c>
      <c r="F13">
        <v>51</v>
      </c>
      <c r="G13">
        <v>12</v>
      </c>
      <c r="H13">
        <v>17</v>
      </c>
      <c r="I13">
        <v>23</v>
      </c>
      <c r="J13">
        <v>54</v>
      </c>
      <c r="K13">
        <v>2</v>
      </c>
      <c r="L13" t="s">
        <v>30</v>
      </c>
    </row>
    <row r="14" spans="1:12" x14ac:dyDescent="0.25">
      <c r="A14">
        <v>202303</v>
      </c>
      <c r="B14" t="s">
        <v>32</v>
      </c>
      <c r="C14" t="s">
        <v>22</v>
      </c>
      <c r="D14">
        <v>47</v>
      </c>
      <c r="E14">
        <v>58</v>
      </c>
      <c r="F14">
        <v>46</v>
      </c>
      <c r="G14">
        <v>13</v>
      </c>
      <c r="H14">
        <v>22</v>
      </c>
      <c r="I14">
        <v>33</v>
      </c>
      <c r="J14">
        <v>58</v>
      </c>
      <c r="K14">
        <v>2</v>
      </c>
      <c r="L14" t="s">
        <v>30</v>
      </c>
    </row>
    <row r="15" spans="1:12" x14ac:dyDescent="0.25">
      <c r="A15">
        <v>202303</v>
      </c>
      <c r="B15" t="s">
        <v>33</v>
      </c>
      <c r="C15" t="s">
        <v>22</v>
      </c>
      <c r="D15">
        <v>45</v>
      </c>
      <c r="E15">
        <v>61</v>
      </c>
      <c r="F15">
        <v>46</v>
      </c>
      <c r="G15">
        <v>12</v>
      </c>
      <c r="H15">
        <v>14</v>
      </c>
      <c r="I15">
        <v>28</v>
      </c>
      <c r="J15">
        <v>61</v>
      </c>
      <c r="K15">
        <v>2</v>
      </c>
      <c r="L15" t="s">
        <v>30</v>
      </c>
    </row>
    <row r="16" spans="1:12" x14ac:dyDescent="0.25">
      <c r="A16">
        <v>202303</v>
      </c>
      <c r="B16" t="s">
        <v>34</v>
      </c>
      <c r="C16" t="s">
        <v>22</v>
      </c>
      <c r="D16">
        <v>44</v>
      </c>
      <c r="E16">
        <v>62</v>
      </c>
      <c r="F16">
        <v>45</v>
      </c>
      <c r="G16">
        <v>12</v>
      </c>
      <c r="H16">
        <v>18</v>
      </c>
      <c r="I16">
        <v>35</v>
      </c>
      <c r="J16">
        <v>62</v>
      </c>
      <c r="K16">
        <v>2</v>
      </c>
      <c r="L16" t="s">
        <v>30</v>
      </c>
    </row>
    <row r="17" spans="1:12" x14ac:dyDescent="0.25">
      <c r="A17">
        <v>202303</v>
      </c>
      <c r="B17" t="s">
        <v>35</v>
      </c>
      <c r="C17" t="s">
        <v>22</v>
      </c>
      <c r="D17">
        <v>61</v>
      </c>
      <c r="E17">
        <v>83</v>
      </c>
      <c r="F17">
        <v>47</v>
      </c>
      <c r="G17">
        <v>13</v>
      </c>
      <c r="H17">
        <v>17</v>
      </c>
      <c r="I17">
        <v>39</v>
      </c>
      <c r="J17">
        <v>83</v>
      </c>
      <c r="K17">
        <v>2</v>
      </c>
      <c r="L17" t="s">
        <v>30</v>
      </c>
    </row>
    <row r="18" spans="1:12" x14ac:dyDescent="0.25">
      <c r="A18">
        <v>202303</v>
      </c>
      <c r="B18" t="s">
        <v>36</v>
      </c>
      <c r="C18" t="s">
        <v>22</v>
      </c>
      <c r="D18">
        <v>53</v>
      </c>
      <c r="E18">
        <v>72</v>
      </c>
      <c r="F18">
        <v>48</v>
      </c>
      <c r="G18">
        <v>12</v>
      </c>
      <c r="H18">
        <v>21</v>
      </c>
      <c r="I18">
        <v>33</v>
      </c>
      <c r="J18">
        <v>72</v>
      </c>
      <c r="K18">
        <v>2</v>
      </c>
      <c r="L18" t="s">
        <v>30</v>
      </c>
    </row>
    <row r="19" spans="1:12" x14ac:dyDescent="0.25">
      <c r="A19">
        <v>202303</v>
      </c>
      <c r="B19" t="s">
        <v>37</v>
      </c>
      <c r="C19" t="s">
        <v>22</v>
      </c>
      <c r="D19">
        <v>51</v>
      </c>
      <c r="E19">
        <v>61</v>
      </c>
      <c r="F19">
        <v>47</v>
      </c>
      <c r="G19">
        <v>12</v>
      </c>
      <c r="H19">
        <v>15</v>
      </c>
      <c r="I19">
        <v>30</v>
      </c>
      <c r="J19">
        <v>61</v>
      </c>
      <c r="K19">
        <v>2</v>
      </c>
      <c r="L19" t="s">
        <v>30</v>
      </c>
    </row>
    <row r="20" spans="1:12" x14ac:dyDescent="0.25">
      <c r="A20">
        <v>202303</v>
      </c>
      <c r="B20" t="s">
        <v>38</v>
      </c>
      <c r="C20" t="s">
        <v>22</v>
      </c>
      <c r="D20">
        <v>29</v>
      </c>
      <c r="E20">
        <v>42</v>
      </c>
      <c r="F20">
        <v>43</v>
      </c>
      <c r="G20">
        <v>11</v>
      </c>
      <c r="H20">
        <v>23</v>
      </c>
      <c r="I20">
        <v>31</v>
      </c>
      <c r="J20">
        <v>43</v>
      </c>
      <c r="K20">
        <v>3</v>
      </c>
      <c r="L20" t="s">
        <v>16</v>
      </c>
    </row>
    <row r="21" spans="1:12" x14ac:dyDescent="0.25">
      <c r="A21">
        <v>202303</v>
      </c>
      <c r="B21" t="s">
        <v>39</v>
      </c>
      <c r="C21" t="s">
        <v>22</v>
      </c>
      <c r="D21">
        <v>64</v>
      </c>
      <c r="E21">
        <v>84</v>
      </c>
      <c r="F21">
        <v>46</v>
      </c>
      <c r="G21">
        <v>15</v>
      </c>
      <c r="H21">
        <v>21</v>
      </c>
      <c r="I21">
        <v>44</v>
      </c>
      <c r="J21">
        <v>84</v>
      </c>
      <c r="K21">
        <v>2</v>
      </c>
      <c r="L21" t="s">
        <v>30</v>
      </c>
    </row>
    <row r="22" spans="1:12" x14ac:dyDescent="0.25">
      <c r="A22">
        <v>202303</v>
      </c>
      <c r="B22" t="s">
        <v>40</v>
      </c>
      <c r="C22" t="s">
        <v>22</v>
      </c>
      <c r="D22">
        <v>49</v>
      </c>
      <c r="E22">
        <v>59</v>
      </c>
      <c r="F22">
        <v>44</v>
      </c>
      <c r="G22">
        <v>11</v>
      </c>
      <c r="H22">
        <v>21</v>
      </c>
      <c r="I22">
        <v>28</v>
      </c>
      <c r="J22">
        <v>59</v>
      </c>
      <c r="K22">
        <v>2</v>
      </c>
      <c r="L22" t="s">
        <v>30</v>
      </c>
    </row>
    <row r="23" spans="1:12" x14ac:dyDescent="0.25">
      <c r="A23">
        <v>202303</v>
      </c>
      <c r="B23" t="s">
        <v>41</v>
      </c>
      <c r="C23" t="s">
        <v>22</v>
      </c>
      <c r="D23">
        <v>44</v>
      </c>
      <c r="E23">
        <v>60</v>
      </c>
      <c r="F23">
        <v>45</v>
      </c>
      <c r="G23">
        <v>12</v>
      </c>
      <c r="H23">
        <v>20</v>
      </c>
      <c r="I23">
        <v>34</v>
      </c>
      <c r="J23">
        <v>60</v>
      </c>
      <c r="K23">
        <v>2</v>
      </c>
      <c r="L23" t="s">
        <v>30</v>
      </c>
    </row>
    <row r="24" spans="1:12" x14ac:dyDescent="0.25">
      <c r="A24">
        <v>202303</v>
      </c>
      <c r="B24" t="s">
        <v>42</v>
      </c>
      <c r="C24" t="s">
        <v>22</v>
      </c>
      <c r="D24">
        <v>53</v>
      </c>
      <c r="E24">
        <v>67</v>
      </c>
      <c r="F24">
        <v>46</v>
      </c>
      <c r="G24">
        <v>12</v>
      </c>
      <c r="H24">
        <v>24</v>
      </c>
      <c r="I24">
        <v>29</v>
      </c>
      <c r="J24">
        <v>67</v>
      </c>
      <c r="K24">
        <v>2</v>
      </c>
      <c r="L24" t="s">
        <v>30</v>
      </c>
    </row>
    <row r="25" spans="1:12" x14ac:dyDescent="0.25">
      <c r="A25">
        <v>202303</v>
      </c>
      <c r="B25" t="s">
        <v>43</v>
      </c>
      <c r="C25" t="s">
        <v>22</v>
      </c>
      <c r="D25">
        <v>54</v>
      </c>
      <c r="E25">
        <v>76</v>
      </c>
      <c r="F25">
        <v>47</v>
      </c>
      <c r="G25">
        <v>13</v>
      </c>
      <c r="H25">
        <v>28</v>
      </c>
      <c r="I25">
        <v>33</v>
      </c>
      <c r="J25">
        <v>76</v>
      </c>
      <c r="K25">
        <v>2</v>
      </c>
      <c r="L25" t="s">
        <v>30</v>
      </c>
    </row>
    <row r="26" spans="1:12" x14ac:dyDescent="0.25">
      <c r="A26">
        <v>202303</v>
      </c>
      <c r="B26" t="s">
        <v>44</v>
      </c>
      <c r="C26" t="s">
        <v>22</v>
      </c>
      <c r="D26">
        <v>54</v>
      </c>
      <c r="E26">
        <v>71</v>
      </c>
      <c r="F26">
        <v>47</v>
      </c>
      <c r="G26">
        <v>14</v>
      </c>
      <c r="H26">
        <v>20</v>
      </c>
      <c r="I26">
        <v>45</v>
      </c>
      <c r="J26">
        <v>71</v>
      </c>
      <c r="K26">
        <v>2</v>
      </c>
      <c r="L26" t="s">
        <v>30</v>
      </c>
    </row>
    <row r="27" spans="1:12" x14ac:dyDescent="0.25">
      <c r="A27">
        <v>202303</v>
      </c>
      <c r="B27" t="s">
        <v>45</v>
      </c>
      <c r="C27" t="s">
        <v>22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>
        <v>0</v>
      </c>
      <c r="L27" t="s">
        <v>46</v>
      </c>
    </row>
    <row r="28" spans="1:12" x14ac:dyDescent="0.25">
      <c r="A28">
        <v>202303</v>
      </c>
      <c r="B28" t="s">
        <v>47</v>
      </c>
      <c r="C28" t="s">
        <v>22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>
        <v>0</v>
      </c>
      <c r="L28" t="s">
        <v>46</v>
      </c>
    </row>
    <row r="29" spans="1:12" x14ac:dyDescent="0.25">
      <c r="A29">
        <v>202303</v>
      </c>
      <c r="B29" t="s">
        <v>48</v>
      </c>
      <c r="C29" t="s">
        <v>22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>
        <v>0</v>
      </c>
      <c r="L29" t="s">
        <v>46</v>
      </c>
    </row>
    <row r="30" spans="1:12" x14ac:dyDescent="0.25">
      <c r="A30">
        <v>202303</v>
      </c>
      <c r="B30" t="s">
        <v>49</v>
      </c>
      <c r="C30" t="s">
        <v>22</v>
      </c>
      <c r="D30">
        <v>53</v>
      </c>
      <c r="E30">
        <v>69</v>
      </c>
      <c r="F30">
        <v>46</v>
      </c>
      <c r="G30">
        <v>11</v>
      </c>
      <c r="H30">
        <v>29</v>
      </c>
      <c r="I30">
        <v>25</v>
      </c>
      <c r="J30">
        <v>69</v>
      </c>
      <c r="K30">
        <v>2</v>
      </c>
      <c r="L30" t="s">
        <v>30</v>
      </c>
    </row>
    <row r="31" spans="1:12" x14ac:dyDescent="0.25">
      <c r="A31">
        <v>202303</v>
      </c>
      <c r="B31" t="s">
        <v>50</v>
      </c>
      <c r="C31" t="s">
        <v>22</v>
      </c>
      <c r="D31">
        <v>45</v>
      </c>
      <c r="E31">
        <v>64</v>
      </c>
      <c r="F31">
        <v>45</v>
      </c>
      <c r="G31">
        <v>13</v>
      </c>
      <c r="H31">
        <v>25</v>
      </c>
      <c r="I31">
        <v>25</v>
      </c>
      <c r="J31">
        <v>64</v>
      </c>
      <c r="K31">
        <v>2</v>
      </c>
      <c r="L31" t="s">
        <v>30</v>
      </c>
    </row>
    <row r="32" spans="1:12" x14ac:dyDescent="0.25">
      <c r="A32">
        <v>202303</v>
      </c>
      <c r="B32" t="s">
        <v>51</v>
      </c>
      <c r="C32" t="s">
        <v>22</v>
      </c>
      <c r="D32">
        <v>35</v>
      </c>
      <c r="E32">
        <v>52</v>
      </c>
      <c r="F32">
        <v>45</v>
      </c>
      <c r="G32">
        <v>13</v>
      </c>
      <c r="H32">
        <v>27</v>
      </c>
      <c r="I32">
        <v>25</v>
      </c>
      <c r="J32">
        <v>52</v>
      </c>
      <c r="K32">
        <v>2</v>
      </c>
      <c r="L32" t="s">
        <v>30</v>
      </c>
    </row>
    <row r="33" spans="1:12" x14ac:dyDescent="0.25">
      <c r="A33">
        <v>202303</v>
      </c>
      <c r="B33" t="s">
        <v>52</v>
      </c>
      <c r="C33" t="s">
        <v>22</v>
      </c>
      <c r="D33">
        <v>55</v>
      </c>
      <c r="E33">
        <v>72</v>
      </c>
      <c r="F33">
        <v>46</v>
      </c>
      <c r="G33">
        <v>17</v>
      </c>
      <c r="H33">
        <v>19</v>
      </c>
      <c r="I33">
        <v>34</v>
      </c>
      <c r="J33">
        <v>72</v>
      </c>
      <c r="K33">
        <v>2</v>
      </c>
      <c r="L33" t="s">
        <v>30</v>
      </c>
    </row>
    <row r="34" spans="1:12" x14ac:dyDescent="0.25">
      <c r="A34">
        <v>202303</v>
      </c>
      <c r="B34" t="s">
        <v>53</v>
      </c>
      <c r="C34" t="s">
        <v>22</v>
      </c>
      <c r="D34">
        <v>56</v>
      </c>
      <c r="E34">
        <v>74</v>
      </c>
      <c r="F34">
        <v>46</v>
      </c>
      <c r="G34">
        <v>16</v>
      </c>
      <c r="H34">
        <v>21</v>
      </c>
      <c r="I34">
        <v>33</v>
      </c>
      <c r="J34">
        <v>74</v>
      </c>
      <c r="K34">
        <v>2</v>
      </c>
      <c r="L34" t="s">
        <v>30</v>
      </c>
    </row>
    <row r="35" spans="1:12" x14ac:dyDescent="0.25">
      <c r="A35">
        <v>202303</v>
      </c>
      <c r="B35" t="s">
        <v>54</v>
      </c>
      <c r="C35" t="s">
        <v>22</v>
      </c>
      <c r="D35">
        <v>49</v>
      </c>
      <c r="E35">
        <v>66</v>
      </c>
      <c r="F35">
        <v>52</v>
      </c>
      <c r="G35">
        <v>15</v>
      </c>
      <c r="H35">
        <v>22</v>
      </c>
      <c r="I35">
        <v>32</v>
      </c>
      <c r="J35">
        <v>66</v>
      </c>
      <c r="K35">
        <v>2</v>
      </c>
      <c r="L35" t="s">
        <v>30</v>
      </c>
    </row>
    <row r="36" spans="1:12" x14ac:dyDescent="0.25">
      <c r="A36">
        <v>202303</v>
      </c>
      <c r="B36" t="s">
        <v>55</v>
      </c>
      <c r="C36" t="s">
        <v>22</v>
      </c>
      <c r="D36">
        <v>45</v>
      </c>
      <c r="E36">
        <v>57</v>
      </c>
      <c r="F36">
        <v>49</v>
      </c>
      <c r="G36">
        <v>13</v>
      </c>
      <c r="H36">
        <v>22</v>
      </c>
      <c r="I36">
        <v>29</v>
      </c>
      <c r="J36">
        <v>57</v>
      </c>
      <c r="K36">
        <v>2</v>
      </c>
      <c r="L36" t="s">
        <v>30</v>
      </c>
    </row>
    <row r="37" spans="1:12" x14ac:dyDescent="0.25">
      <c r="A37">
        <v>202303</v>
      </c>
      <c r="B37" t="s">
        <v>21</v>
      </c>
      <c r="C37" t="s">
        <v>56</v>
      </c>
      <c r="D37">
        <v>37</v>
      </c>
      <c r="E37">
        <v>41</v>
      </c>
      <c r="F37">
        <v>20</v>
      </c>
      <c r="G37">
        <v>10</v>
      </c>
      <c r="H37">
        <v>20</v>
      </c>
      <c r="I37">
        <v>23</v>
      </c>
      <c r="J37">
        <v>41</v>
      </c>
      <c r="K37">
        <v>2</v>
      </c>
      <c r="L37" t="s">
        <v>16</v>
      </c>
    </row>
    <row r="38" spans="1:12" x14ac:dyDescent="0.25">
      <c r="A38">
        <v>202303</v>
      </c>
      <c r="B38" t="s">
        <v>23</v>
      </c>
      <c r="C38" t="s">
        <v>56</v>
      </c>
      <c r="D38">
        <v>26</v>
      </c>
      <c r="E38">
        <v>38</v>
      </c>
      <c r="F38">
        <v>19</v>
      </c>
      <c r="G38">
        <v>13</v>
      </c>
      <c r="H38">
        <v>15</v>
      </c>
      <c r="I38">
        <v>25</v>
      </c>
      <c r="J38">
        <v>38</v>
      </c>
      <c r="K38">
        <v>2</v>
      </c>
      <c r="L38" t="s">
        <v>16</v>
      </c>
    </row>
    <row r="39" spans="1:12" x14ac:dyDescent="0.25">
      <c r="A39">
        <v>202303</v>
      </c>
      <c r="B39" t="s">
        <v>24</v>
      </c>
      <c r="C39" t="s">
        <v>56</v>
      </c>
      <c r="D39">
        <v>34</v>
      </c>
      <c r="E39">
        <v>41</v>
      </c>
      <c r="F39">
        <v>20</v>
      </c>
      <c r="G39">
        <v>10</v>
      </c>
      <c r="H39">
        <v>19</v>
      </c>
      <c r="I39">
        <v>22</v>
      </c>
      <c r="J39">
        <v>41</v>
      </c>
      <c r="K39">
        <v>2</v>
      </c>
      <c r="L39" t="s">
        <v>16</v>
      </c>
    </row>
    <row r="40" spans="1:12" x14ac:dyDescent="0.25">
      <c r="A40">
        <v>202302</v>
      </c>
      <c r="B40" t="s">
        <v>57</v>
      </c>
      <c r="C40" t="s">
        <v>13</v>
      </c>
      <c r="D40">
        <v>18</v>
      </c>
      <c r="E40" t="s">
        <v>14</v>
      </c>
      <c r="F40">
        <v>13</v>
      </c>
      <c r="G40">
        <v>11</v>
      </c>
      <c r="H40">
        <v>28</v>
      </c>
      <c r="I40">
        <v>18</v>
      </c>
      <c r="J40">
        <v>28</v>
      </c>
      <c r="K40" t="s">
        <v>18</v>
      </c>
      <c r="L40" t="s">
        <v>16</v>
      </c>
    </row>
    <row r="41" spans="1:12" x14ac:dyDescent="0.25">
      <c r="A41">
        <v>202303</v>
      </c>
      <c r="B41" t="s">
        <v>25</v>
      </c>
      <c r="C41" t="s">
        <v>56</v>
      </c>
      <c r="D41">
        <v>30</v>
      </c>
      <c r="E41">
        <v>36</v>
      </c>
      <c r="F41">
        <v>19</v>
      </c>
      <c r="G41">
        <v>11</v>
      </c>
      <c r="H41">
        <v>17</v>
      </c>
      <c r="I41">
        <v>19</v>
      </c>
      <c r="J41">
        <v>36</v>
      </c>
      <c r="K41">
        <v>2</v>
      </c>
      <c r="L41" t="s">
        <v>16</v>
      </c>
    </row>
    <row r="42" spans="1:12" x14ac:dyDescent="0.25">
      <c r="A42">
        <v>202303</v>
      </c>
      <c r="B42" t="s">
        <v>27</v>
      </c>
      <c r="C42" t="s">
        <v>56</v>
      </c>
      <c r="D42">
        <v>34</v>
      </c>
      <c r="E42">
        <v>45</v>
      </c>
      <c r="F42">
        <v>19</v>
      </c>
      <c r="G42">
        <v>10</v>
      </c>
      <c r="H42">
        <v>21</v>
      </c>
      <c r="I42">
        <v>18</v>
      </c>
      <c r="J42">
        <v>45</v>
      </c>
      <c r="K42">
        <v>2</v>
      </c>
      <c r="L42" t="s">
        <v>16</v>
      </c>
    </row>
    <row r="43" spans="1:12" x14ac:dyDescent="0.25">
      <c r="A43">
        <v>202303</v>
      </c>
      <c r="B43" t="s">
        <v>28</v>
      </c>
      <c r="C43" t="s">
        <v>56</v>
      </c>
      <c r="D43">
        <v>37</v>
      </c>
      <c r="E43">
        <v>48</v>
      </c>
      <c r="F43">
        <v>19</v>
      </c>
      <c r="G43">
        <v>8</v>
      </c>
      <c r="H43">
        <v>20</v>
      </c>
      <c r="I43">
        <v>19</v>
      </c>
      <c r="J43">
        <v>48</v>
      </c>
      <c r="K43">
        <v>2</v>
      </c>
      <c r="L43" t="s">
        <v>16</v>
      </c>
    </row>
    <row r="44" spans="1:12" x14ac:dyDescent="0.25">
      <c r="A44">
        <v>202303</v>
      </c>
      <c r="B44" t="s">
        <v>29</v>
      </c>
      <c r="C44" t="s">
        <v>56</v>
      </c>
      <c r="D44">
        <v>37</v>
      </c>
      <c r="E44">
        <v>53</v>
      </c>
      <c r="F44">
        <v>23</v>
      </c>
      <c r="G44">
        <v>8</v>
      </c>
      <c r="H44">
        <v>15</v>
      </c>
      <c r="I44">
        <v>16</v>
      </c>
      <c r="J44">
        <v>53</v>
      </c>
      <c r="K44">
        <v>2</v>
      </c>
      <c r="L44" t="s">
        <v>30</v>
      </c>
    </row>
    <row r="45" spans="1:12" x14ac:dyDescent="0.25">
      <c r="A45">
        <v>202303</v>
      </c>
      <c r="B45" t="s">
        <v>31</v>
      </c>
      <c r="C45" t="s">
        <v>56</v>
      </c>
      <c r="D45">
        <v>33</v>
      </c>
      <c r="E45">
        <v>41</v>
      </c>
      <c r="F45">
        <v>19</v>
      </c>
      <c r="G45">
        <v>7</v>
      </c>
      <c r="H45">
        <v>21</v>
      </c>
      <c r="I45">
        <v>20</v>
      </c>
      <c r="J45">
        <v>41</v>
      </c>
      <c r="K45">
        <v>2</v>
      </c>
      <c r="L45" t="s">
        <v>16</v>
      </c>
    </row>
    <row r="46" spans="1:12" x14ac:dyDescent="0.25">
      <c r="A46">
        <v>202303</v>
      </c>
      <c r="B46" t="s">
        <v>32</v>
      </c>
      <c r="C46" t="s">
        <v>56</v>
      </c>
      <c r="D46">
        <v>51</v>
      </c>
      <c r="E46">
        <v>58</v>
      </c>
      <c r="F46">
        <v>20</v>
      </c>
      <c r="G46">
        <v>11</v>
      </c>
      <c r="H46">
        <v>18</v>
      </c>
      <c r="I46">
        <v>31</v>
      </c>
      <c r="J46">
        <v>58</v>
      </c>
      <c r="K46">
        <v>2</v>
      </c>
      <c r="L46" t="s">
        <v>30</v>
      </c>
    </row>
    <row r="47" spans="1:12" x14ac:dyDescent="0.25">
      <c r="A47">
        <v>202303</v>
      </c>
      <c r="B47" t="s">
        <v>33</v>
      </c>
      <c r="C47" t="s">
        <v>56</v>
      </c>
      <c r="D47">
        <v>42</v>
      </c>
      <c r="E47">
        <v>58</v>
      </c>
      <c r="F47">
        <v>18</v>
      </c>
      <c r="G47">
        <v>12</v>
      </c>
      <c r="H47">
        <v>24</v>
      </c>
      <c r="I47">
        <v>26</v>
      </c>
      <c r="J47">
        <v>58</v>
      </c>
      <c r="K47">
        <v>2</v>
      </c>
      <c r="L47" t="s">
        <v>30</v>
      </c>
    </row>
    <row r="48" spans="1:12" x14ac:dyDescent="0.25">
      <c r="A48">
        <v>202303</v>
      </c>
      <c r="B48" t="s">
        <v>34</v>
      </c>
      <c r="C48" t="s">
        <v>56</v>
      </c>
      <c r="D48">
        <v>48</v>
      </c>
      <c r="E48">
        <v>63</v>
      </c>
      <c r="F48">
        <v>21</v>
      </c>
      <c r="G48">
        <v>16</v>
      </c>
      <c r="H48">
        <v>28</v>
      </c>
      <c r="I48">
        <v>35</v>
      </c>
      <c r="J48">
        <v>63</v>
      </c>
      <c r="K48">
        <v>2</v>
      </c>
      <c r="L48" t="s">
        <v>30</v>
      </c>
    </row>
    <row r="49" spans="1:12" x14ac:dyDescent="0.25">
      <c r="A49">
        <v>202303</v>
      </c>
      <c r="B49" t="s">
        <v>35</v>
      </c>
      <c r="C49" t="s">
        <v>56</v>
      </c>
      <c r="D49">
        <v>73</v>
      </c>
      <c r="E49">
        <v>94</v>
      </c>
      <c r="F49">
        <v>27</v>
      </c>
      <c r="G49">
        <v>16</v>
      </c>
      <c r="H49">
        <v>24</v>
      </c>
      <c r="I49">
        <v>36</v>
      </c>
      <c r="J49">
        <v>94</v>
      </c>
      <c r="K49">
        <v>2</v>
      </c>
      <c r="L49" t="s">
        <v>30</v>
      </c>
    </row>
    <row r="50" spans="1:12" x14ac:dyDescent="0.25">
      <c r="A50">
        <v>202303</v>
      </c>
      <c r="B50" t="s">
        <v>36</v>
      </c>
      <c r="C50" t="s">
        <v>56</v>
      </c>
      <c r="D50">
        <v>58</v>
      </c>
      <c r="E50">
        <v>79</v>
      </c>
      <c r="F50">
        <v>34</v>
      </c>
      <c r="G50">
        <v>10</v>
      </c>
      <c r="H50">
        <v>28</v>
      </c>
      <c r="I50">
        <v>25</v>
      </c>
      <c r="J50">
        <v>79</v>
      </c>
      <c r="K50">
        <v>2</v>
      </c>
      <c r="L50" t="s">
        <v>30</v>
      </c>
    </row>
    <row r="51" spans="1:12" x14ac:dyDescent="0.25">
      <c r="A51">
        <v>202303</v>
      </c>
      <c r="B51" t="s">
        <v>37</v>
      </c>
      <c r="C51" t="s">
        <v>56</v>
      </c>
      <c r="D51">
        <v>44</v>
      </c>
      <c r="E51">
        <v>54</v>
      </c>
      <c r="F51">
        <v>19</v>
      </c>
      <c r="G51">
        <v>7</v>
      </c>
      <c r="H51">
        <v>27</v>
      </c>
      <c r="I51">
        <v>21</v>
      </c>
      <c r="J51">
        <v>54</v>
      </c>
      <c r="K51">
        <v>2</v>
      </c>
      <c r="L51" t="s">
        <v>30</v>
      </c>
    </row>
    <row r="52" spans="1:12" x14ac:dyDescent="0.25">
      <c r="A52">
        <v>202303</v>
      </c>
      <c r="B52" t="s">
        <v>38</v>
      </c>
      <c r="C52" t="s">
        <v>56</v>
      </c>
      <c r="D52">
        <v>34</v>
      </c>
      <c r="E52">
        <v>50</v>
      </c>
      <c r="F52">
        <v>23</v>
      </c>
      <c r="G52">
        <v>9</v>
      </c>
      <c r="H52">
        <v>24</v>
      </c>
      <c r="I52">
        <v>24</v>
      </c>
      <c r="J52">
        <v>50</v>
      </c>
      <c r="K52">
        <v>2</v>
      </c>
      <c r="L52" t="s">
        <v>16</v>
      </c>
    </row>
    <row r="53" spans="1:12" x14ac:dyDescent="0.25">
      <c r="A53">
        <v>202303</v>
      </c>
      <c r="B53" t="s">
        <v>39</v>
      </c>
      <c r="C53" t="s">
        <v>56</v>
      </c>
      <c r="D53">
        <v>68</v>
      </c>
      <c r="E53">
        <v>87</v>
      </c>
      <c r="F53">
        <v>23</v>
      </c>
      <c r="G53">
        <v>22</v>
      </c>
      <c r="H53">
        <v>20</v>
      </c>
      <c r="I53">
        <v>36</v>
      </c>
      <c r="J53">
        <v>87</v>
      </c>
      <c r="K53">
        <v>2</v>
      </c>
      <c r="L53" t="s">
        <v>30</v>
      </c>
    </row>
    <row r="54" spans="1:12" x14ac:dyDescent="0.25">
      <c r="A54">
        <v>202303</v>
      </c>
      <c r="B54" t="s">
        <v>40</v>
      </c>
      <c r="C54" t="s">
        <v>56</v>
      </c>
      <c r="D54">
        <v>56</v>
      </c>
      <c r="E54">
        <v>64</v>
      </c>
      <c r="F54">
        <v>23</v>
      </c>
      <c r="G54">
        <v>10</v>
      </c>
      <c r="H54">
        <v>25</v>
      </c>
      <c r="I54">
        <v>20</v>
      </c>
      <c r="J54">
        <v>64</v>
      </c>
      <c r="K54">
        <v>2</v>
      </c>
      <c r="L54" t="s">
        <v>30</v>
      </c>
    </row>
    <row r="55" spans="1:12" x14ac:dyDescent="0.25">
      <c r="A55">
        <v>202303</v>
      </c>
      <c r="B55" t="s">
        <v>41</v>
      </c>
      <c r="C55" t="s">
        <v>56</v>
      </c>
      <c r="D55">
        <v>56</v>
      </c>
      <c r="E55">
        <v>69</v>
      </c>
      <c r="F55">
        <v>28</v>
      </c>
      <c r="G55">
        <v>11</v>
      </c>
      <c r="H55">
        <v>26</v>
      </c>
      <c r="I55">
        <v>27</v>
      </c>
      <c r="J55">
        <v>69</v>
      </c>
      <c r="K55">
        <v>2</v>
      </c>
      <c r="L55" t="s">
        <v>30</v>
      </c>
    </row>
    <row r="56" spans="1:12" x14ac:dyDescent="0.25">
      <c r="A56">
        <v>202303</v>
      </c>
      <c r="B56" t="s">
        <v>42</v>
      </c>
      <c r="C56" t="s">
        <v>56</v>
      </c>
      <c r="D56">
        <v>62</v>
      </c>
      <c r="E56">
        <v>70</v>
      </c>
      <c r="F56">
        <v>31</v>
      </c>
      <c r="G56">
        <v>12</v>
      </c>
      <c r="H56">
        <v>28</v>
      </c>
      <c r="I56">
        <v>24</v>
      </c>
      <c r="J56">
        <v>70</v>
      </c>
      <c r="K56">
        <v>2</v>
      </c>
      <c r="L56" t="s">
        <v>30</v>
      </c>
    </row>
    <row r="57" spans="1:12" x14ac:dyDescent="0.25">
      <c r="A57">
        <v>202303</v>
      </c>
      <c r="B57" t="s">
        <v>43</v>
      </c>
      <c r="C57" t="s">
        <v>56</v>
      </c>
      <c r="D57">
        <v>57</v>
      </c>
      <c r="E57">
        <v>77</v>
      </c>
      <c r="F57">
        <v>22</v>
      </c>
      <c r="G57">
        <v>12</v>
      </c>
      <c r="H57">
        <v>32</v>
      </c>
      <c r="I57">
        <v>23</v>
      </c>
      <c r="J57">
        <v>77</v>
      </c>
      <c r="K57">
        <v>2</v>
      </c>
      <c r="L57" t="s">
        <v>30</v>
      </c>
    </row>
    <row r="58" spans="1:12" x14ac:dyDescent="0.25">
      <c r="A58">
        <v>202303</v>
      </c>
      <c r="B58" t="s">
        <v>44</v>
      </c>
      <c r="C58" t="s">
        <v>56</v>
      </c>
      <c r="D58">
        <v>63</v>
      </c>
      <c r="E58">
        <v>83</v>
      </c>
      <c r="F58">
        <v>28</v>
      </c>
      <c r="G58">
        <v>12</v>
      </c>
      <c r="H58">
        <v>29</v>
      </c>
      <c r="I58">
        <v>31</v>
      </c>
      <c r="J58">
        <v>83</v>
      </c>
      <c r="K58">
        <v>2</v>
      </c>
      <c r="L58" t="s">
        <v>30</v>
      </c>
    </row>
    <row r="59" spans="1:12" x14ac:dyDescent="0.25">
      <c r="A59">
        <v>202303</v>
      </c>
      <c r="B59" t="s">
        <v>45</v>
      </c>
      <c r="C59" t="s">
        <v>56</v>
      </c>
      <c r="D59">
        <v>58</v>
      </c>
      <c r="E59">
        <v>66</v>
      </c>
      <c r="F59">
        <v>21</v>
      </c>
      <c r="G59">
        <v>7</v>
      </c>
      <c r="H59">
        <v>41</v>
      </c>
      <c r="I59">
        <v>19</v>
      </c>
      <c r="J59">
        <v>66</v>
      </c>
      <c r="K59">
        <v>2</v>
      </c>
      <c r="L59" t="s">
        <v>30</v>
      </c>
    </row>
    <row r="60" spans="1:12" x14ac:dyDescent="0.25">
      <c r="A60">
        <v>202303</v>
      </c>
      <c r="B60" t="s">
        <v>47</v>
      </c>
      <c r="C60" t="s">
        <v>56</v>
      </c>
      <c r="D60">
        <v>40</v>
      </c>
      <c r="E60">
        <v>56</v>
      </c>
      <c r="F60">
        <v>21</v>
      </c>
      <c r="G60">
        <v>5</v>
      </c>
      <c r="H60">
        <v>37</v>
      </c>
      <c r="I60">
        <v>13</v>
      </c>
      <c r="J60">
        <v>56</v>
      </c>
      <c r="K60">
        <v>2</v>
      </c>
      <c r="L60" t="s">
        <v>30</v>
      </c>
    </row>
    <row r="61" spans="1:12" x14ac:dyDescent="0.25">
      <c r="A61">
        <v>202303</v>
      </c>
      <c r="B61" t="s">
        <v>48</v>
      </c>
      <c r="C61" t="s">
        <v>56</v>
      </c>
      <c r="D61" t="s">
        <v>14</v>
      </c>
      <c r="E61">
        <v>59</v>
      </c>
      <c r="F61">
        <v>21</v>
      </c>
      <c r="G61">
        <v>5</v>
      </c>
      <c r="H61">
        <v>37</v>
      </c>
      <c r="I61">
        <v>17</v>
      </c>
      <c r="J61">
        <v>59</v>
      </c>
      <c r="K61">
        <v>2</v>
      </c>
      <c r="L61" t="s">
        <v>30</v>
      </c>
    </row>
    <row r="62" spans="1:12" x14ac:dyDescent="0.25">
      <c r="A62">
        <v>202303</v>
      </c>
      <c r="B62" t="s">
        <v>49</v>
      </c>
      <c r="C62" t="s">
        <v>56</v>
      </c>
      <c r="D62">
        <v>51</v>
      </c>
      <c r="E62">
        <v>71</v>
      </c>
      <c r="F62">
        <v>21</v>
      </c>
      <c r="G62">
        <v>10</v>
      </c>
      <c r="H62">
        <v>36</v>
      </c>
      <c r="I62">
        <v>28</v>
      </c>
      <c r="J62">
        <v>71</v>
      </c>
      <c r="K62">
        <v>2</v>
      </c>
      <c r="L62" t="s">
        <v>30</v>
      </c>
    </row>
    <row r="63" spans="1:12" x14ac:dyDescent="0.25">
      <c r="A63">
        <v>202303</v>
      </c>
      <c r="B63" t="s">
        <v>50</v>
      </c>
      <c r="C63" t="s">
        <v>56</v>
      </c>
      <c r="D63">
        <v>52</v>
      </c>
      <c r="E63">
        <v>62</v>
      </c>
      <c r="F63">
        <v>22</v>
      </c>
      <c r="G63">
        <v>10</v>
      </c>
      <c r="H63">
        <v>34</v>
      </c>
      <c r="I63">
        <v>27</v>
      </c>
      <c r="J63">
        <v>62</v>
      </c>
      <c r="K63">
        <v>2</v>
      </c>
      <c r="L63" t="s">
        <v>30</v>
      </c>
    </row>
    <row r="64" spans="1:12" x14ac:dyDescent="0.25">
      <c r="A64">
        <v>202303</v>
      </c>
      <c r="B64" t="s">
        <v>51</v>
      </c>
      <c r="C64" t="s">
        <v>56</v>
      </c>
      <c r="D64">
        <v>33</v>
      </c>
      <c r="E64">
        <v>52</v>
      </c>
      <c r="F64">
        <v>20</v>
      </c>
      <c r="G64">
        <v>9</v>
      </c>
      <c r="H64">
        <v>30</v>
      </c>
      <c r="I64">
        <v>26</v>
      </c>
      <c r="J64">
        <v>52</v>
      </c>
      <c r="K64">
        <v>2</v>
      </c>
      <c r="L64" t="s">
        <v>30</v>
      </c>
    </row>
    <row r="65" spans="1:12" x14ac:dyDescent="0.25">
      <c r="A65">
        <v>202303</v>
      </c>
      <c r="B65" t="s">
        <v>52</v>
      </c>
      <c r="C65" t="s">
        <v>56</v>
      </c>
      <c r="D65">
        <v>58</v>
      </c>
      <c r="E65">
        <v>76</v>
      </c>
      <c r="F65">
        <v>44</v>
      </c>
      <c r="G65">
        <v>19</v>
      </c>
      <c r="H65">
        <v>23</v>
      </c>
      <c r="I65">
        <v>34</v>
      </c>
      <c r="J65">
        <v>76</v>
      </c>
      <c r="K65">
        <v>2</v>
      </c>
      <c r="L65" t="s">
        <v>30</v>
      </c>
    </row>
    <row r="66" spans="1:12" x14ac:dyDescent="0.25">
      <c r="A66">
        <v>202303</v>
      </c>
      <c r="B66" t="s">
        <v>53</v>
      </c>
      <c r="C66" t="s">
        <v>56</v>
      </c>
      <c r="D66">
        <v>72</v>
      </c>
      <c r="E66">
        <v>87</v>
      </c>
      <c r="F66">
        <v>33</v>
      </c>
      <c r="G66">
        <v>19</v>
      </c>
      <c r="H66">
        <v>22</v>
      </c>
      <c r="I66">
        <v>29</v>
      </c>
      <c r="J66">
        <v>87</v>
      </c>
      <c r="K66">
        <v>2</v>
      </c>
      <c r="L66" t="s">
        <v>30</v>
      </c>
    </row>
    <row r="67" spans="1:12" x14ac:dyDescent="0.25">
      <c r="A67">
        <v>202303</v>
      </c>
      <c r="B67" t="s">
        <v>54</v>
      </c>
      <c r="C67" t="s">
        <v>56</v>
      </c>
      <c r="D67">
        <v>52</v>
      </c>
      <c r="E67">
        <v>64</v>
      </c>
      <c r="F67">
        <v>28</v>
      </c>
      <c r="G67">
        <v>17</v>
      </c>
      <c r="H67">
        <v>21</v>
      </c>
      <c r="I67">
        <v>29</v>
      </c>
      <c r="J67">
        <v>64</v>
      </c>
      <c r="K67">
        <v>2</v>
      </c>
      <c r="L67" t="s">
        <v>30</v>
      </c>
    </row>
    <row r="68" spans="1:12" x14ac:dyDescent="0.25">
      <c r="A68">
        <v>202303</v>
      </c>
      <c r="B68" t="s">
        <v>55</v>
      </c>
      <c r="C68" t="s">
        <v>56</v>
      </c>
      <c r="D68">
        <v>43</v>
      </c>
      <c r="E68">
        <v>53</v>
      </c>
      <c r="F68">
        <v>21</v>
      </c>
      <c r="G68">
        <v>12</v>
      </c>
      <c r="H68">
        <v>37</v>
      </c>
      <c r="I68">
        <v>26</v>
      </c>
      <c r="J68">
        <v>53</v>
      </c>
      <c r="K68">
        <v>2</v>
      </c>
      <c r="L68" t="s">
        <v>30</v>
      </c>
    </row>
    <row r="69" spans="1:12" x14ac:dyDescent="0.25">
      <c r="A69">
        <v>202303</v>
      </c>
      <c r="B69" t="s">
        <v>21</v>
      </c>
      <c r="C69" t="s">
        <v>58</v>
      </c>
      <c r="D69">
        <v>30</v>
      </c>
      <c r="E69">
        <v>38</v>
      </c>
      <c r="F69">
        <v>13</v>
      </c>
      <c r="G69">
        <v>7</v>
      </c>
      <c r="H69">
        <v>11</v>
      </c>
      <c r="I69">
        <v>3</v>
      </c>
      <c r="J69">
        <v>38</v>
      </c>
      <c r="K69">
        <v>2</v>
      </c>
      <c r="L69" t="s">
        <v>16</v>
      </c>
    </row>
    <row r="70" spans="1:12" x14ac:dyDescent="0.25">
      <c r="A70">
        <v>202303</v>
      </c>
      <c r="B70" t="s">
        <v>23</v>
      </c>
      <c r="C70" t="s">
        <v>58</v>
      </c>
      <c r="D70">
        <v>23</v>
      </c>
      <c r="E70">
        <v>29</v>
      </c>
      <c r="F70">
        <v>13</v>
      </c>
      <c r="G70">
        <v>7</v>
      </c>
      <c r="H70">
        <v>9</v>
      </c>
      <c r="I70">
        <v>2</v>
      </c>
      <c r="J70">
        <v>29</v>
      </c>
      <c r="K70">
        <v>2</v>
      </c>
      <c r="L70" t="s">
        <v>16</v>
      </c>
    </row>
    <row r="71" spans="1:12" x14ac:dyDescent="0.25">
      <c r="A71">
        <v>202303</v>
      </c>
      <c r="B71" t="s">
        <v>24</v>
      </c>
      <c r="C71" t="s">
        <v>58</v>
      </c>
      <c r="D71">
        <v>34</v>
      </c>
      <c r="E71">
        <v>52</v>
      </c>
      <c r="F71">
        <v>14</v>
      </c>
      <c r="G71">
        <v>7</v>
      </c>
      <c r="H71">
        <v>11</v>
      </c>
      <c r="I71">
        <v>2</v>
      </c>
      <c r="J71">
        <v>52</v>
      </c>
      <c r="K71">
        <v>2</v>
      </c>
      <c r="L71" t="s">
        <v>30</v>
      </c>
    </row>
    <row r="72" spans="1:12" x14ac:dyDescent="0.25">
      <c r="A72">
        <v>202303</v>
      </c>
      <c r="B72" t="s">
        <v>25</v>
      </c>
      <c r="C72" t="s">
        <v>58</v>
      </c>
      <c r="D72">
        <v>40</v>
      </c>
      <c r="E72">
        <v>60</v>
      </c>
      <c r="F72">
        <v>14</v>
      </c>
      <c r="G72">
        <v>7</v>
      </c>
      <c r="H72">
        <v>14</v>
      </c>
      <c r="I72">
        <v>3</v>
      </c>
      <c r="J72">
        <v>60</v>
      </c>
      <c r="K72">
        <v>2</v>
      </c>
      <c r="L72" t="s">
        <v>30</v>
      </c>
    </row>
    <row r="73" spans="1:12" x14ac:dyDescent="0.25">
      <c r="A73">
        <v>202303</v>
      </c>
      <c r="B73" t="s">
        <v>27</v>
      </c>
      <c r="C73" t="s">
        <v>58</v>
      </c>
      <c r="D73">
        <v>38</v>
      </c>
      <c r="E73">
        <v>46</v>
      </c>
      <c r="F73">
        <v>14</v>
      </c>
      <c r="G73">
        <v>6</v>
      </c>
      <c r="H73">
        <v>10</v>
      </c>
      <c r="I73">
        <v>2</v>
      </c>
      <c r="J73">
        <v>46</v>
      </c>
      <c r="K73">
        <v>2</v>
      </c>
      <c r="L73" t="s">
        <v>16</v>
      </c>
    </row>
    <row r="74" spans="1:12" x14ac:dyDescent="0.25">
      <c r="A74">
        <v>202303</v>
      </c>
      <c r="B74" t="s">
        <v>28</v>
      </c>
      <c r="C74" t="s">
        <v>58</v>
      </c>
      <c r="D74">
        <v>39</v>
      </c>
      <c r="E74">
        <v>55</v>
      </c>
      <c r="F74">
        <v>14</v>
      </c>
      <c r="G74">
        <v>6</v>
      </c>
      <c r="H74">
        <v>7</v>
      </c>
      <c r="I74" t="s">
        <v>14</v>
      </c>
      <c r="J74">
        <v>55</v>
      </c>
      <c r="K74">
        <v>2</v>
      </c>
      <c r="L74" t="s">
        <v>30</v>
      </c>
    </row>
    <row r="75" spans="1:12" x14ac:dyDescent="0.25">
      <c r="A75">
        <v>202303</v>
      </c>
      <c r="B75" t="s">
        <v>29</v>
      </c>
      <c r="C75" t="s">
        <v>58</v>
      </c>
      <c r="D75">
        <v>48</v>
      </c>
      <c r="E75">
        <v>70</v>
      </c>
      <c r="F75">
        <v>14</v>
      </c>
      <c r="G75">
        <v>7</v>
      </c>
      <c r="H75">
        <v>11</v>
      </c>
      <c r="I75" t="s">
        <v>14</v>
      </c>
      <c r="J75">
        <v>70</v>
      </c>
      <c r="K75">
        <v>2</v>
      </c>
      <c r="L75" t="s">
        <v>30</v>
      </c>
    </row>
    <row r="76" spans="1:12" x14ac:dyDescent="0.25">
      <c r="A76">
        <v>202303</v>
      </c>
      <c r="B76" t="s">
        <v>31</v>
      </c>
      <c r="C76" t="s">
        <v>58</v>
      </c>
      <c r="D76">
        <v>60</v>
      </c>
      <c r="E76">
        <v>87</v>
      </c>
      <c r="F76">
        <v>15</v>
      </c>
      <c r="G76">
        <v>7</v>
      </c>
      <c r="H76">
        <v>11</v>
      </c>
      <c r="I76">
        <v>4</v>
      </c>
      <c r="J76">
        <v>87</v>
      </c>
      <c r="K76">
        <v>2</v>
      </c>
      <c r="L76" t="s">
        <v>30</v>
      </c>
    </row>
    <row r="77" spans="1:12" x14ac:dyDescent="0.25">
      <c r="A77">
        <v>202303</v>
      </c>
      <c r="B77" t="s">
        <v>32</v>
      </c>
      <c r="C77" t="s">
        <v>58</v>
      </c>
      <c r="D77">
        <v>62</v>
      </c>
      <c r="E77">
        <v>82</v>
      </c>
      <c r="F77">
        <v>15</v>
      </c>
      <c r="G77">
        <v>7</v>
      </c>
      <c r="H77">
        <v>20</v>
      </c>
      <c r="I77">
        <v>7</v>
      </c>
      <c r="J77">
        <v>82</v>
      </c>
      <c r="K77">
        <v>2</v>
      </c>
      <c r="L77" t="s">
        <v>30</v>
      </c>
    </row>
    <row r="78" spans="1:12" x14ac:dyDescent="0.25">
      <c r="A78">
        <v>202303</v>
      </c>
      <c r="B78" t="s">
        <v>33</v>
      </c>
      <c r="C78" t="s">
        <v>58</v>
      </c>
      <c r="D78">
        <v>51</v>
      </c>
      <c r="E78">
        <v>79</v>
      </c>
      <c r="F78">
        <v>34</v>
      </c>
      <c r="G78">
        <v>11</v>
      </c>
      <c r="H78">
        <v>20</v>
      </c>
      <c r="I78">
        <v>14</v>
      </c>
      <c r="J78">
        <v>79</v>
      </c>
      <c r="K78">
        <v>2</v>
      </c>
      <c r="L78" t="s">
        <v>30</v>
      </c>
    </row>
    <row r="79" spans="1:12" x14ac:dyDescent="0.25">
      <c r="A79">
        <v>202303</v>
      </c>
      <c r="B79" t="s">
        <v>34</v>
      </c>
      <c r="C79" t="s">
        <v>58</v>
      </c>
      <c r="D79">
        <v>40</v>
      </c>
      <c r="E79">
        <v>65</v>
      </c>
      <c r="F79">
        <v>35</v>
      </c>
      <c r="G79">
        <v>12</v>
      </c>
      <c r="H79">
        <v>26</v>
      </c>
      <c r="I79">
        <v>10</v>
      </c>
      <c r="J79">
        <v>65</v>
      </c>
      <c r="K79">
        <v>2</v>
      </c>
      <c r="L79" t="s">
        <v>30</v>
      </c>
    </row>
    <row r="80" spans="1:12" x14ac:dyDescent="0.25">
      <c r="A80">
        <v>202303</v>
      </c>
      <c r="B80" t="s">
        <v>35</v>
      </c>
      <c r="C80" t="s">
        <v>58</v>
      </c>
      <c r="D80">
        <v>62</v>
      </c>
      <c r="E80">
        <v>96</v>
      </c>
      <c r="F80">
        <v>38</v>
      </c>
      <c r="G80">
        <v>19</v>
      </c>
      <c r="H80">
        <v>20</v>
      </c>
      <c r="I80">
        <v>22</v>
      </c>
      <c r="J80">
        <v>96</v>
      </c>
      <c r="K80">
        <v>2</v>
      </c>
      <c r="L80" t="s">
        <v>30</v>
      </c>
    </row>
    <row r="81" spans="1:12" x14ac:dyDescent="0.25">
      <c r="A81">
        <v>202303</v>
      </c>
      <c r="B81" t="s">
        <v>36</v>
      </c>
      <c r="C81" t="s">
        <v>58</v>
      </c>
      <c r="D81">
        <v>55</v>
      </c>
      <c r="E81">
        <v>88</v>
      </c>
      <c r="F81">
        <v>39</v>
      </c>
      <c r="G81">
        <v>17</v>
      </c>
      <c r="H81">
        <v>27</v>
      </c>
      <c r="I81">
        <v>11</v>
      </c>
      <c r="J81">
        <v>88</v>
      </c>
      <c r="K81">
        <v>2</v>
      </c>
      <c r="L81" t="s">
        <v>30</v>
      </c>
    </row>
    <row r="82" spans="1:12" x14ac:dyDescent="0.25">
      <c r="A82">
        <v>202303</v>
      </c>
      <c r="B82" t="s">
        <v>37</v>
      </c>
      <c r="C82" t="s">
        <v>58</v>
      </c>
      <c r="D82">
        <v>58</v>
      </c>
      <c r="E82">
        <v>81</v>
      </c>
      <c r="F82">
        <v>40</v>
      </c>
      <c r="G82">
        <v>15</v>
      </c>
      <c r="H82">
        <v>17</v>
      </c>
      <c r="I82">
        <v>11</v>
      </c>
      <c r="J82">
        <v>81</v>
      </c>
      <c r="K82">
        <v>2</v>
      </c>
      <c r="L82" t="s">
        <v>30</v>
      </c>
    </row>
    <row r="83" spans="1:12" x14ac:dyDescent="0.25">
      <c r="A83">
        <v>202303</v>
      </c>
      <c r="B83" t="s">
        <v>38</v>
      </c>
      <c r="C83" t="s">
        <v>58</v>
      </c>
      <c r="D83">
        <v>36</v>
      </c>
      <c r="E83">
        <v>56</v>
      </c>
      <c r="F83">
        <v>35</v>
      </c>
      <c r="G83">
        <v>10</v>
      </c>
      <c r="H83">
        <v>21</v>
      </c>
      <c r="I83">
        <v>7</v>
      </c>
      <c r="J83">
        <v>56</v>
      </c>
      <c r="K83">
        <v>2</v>
      </c>
      <c r="L83" t="s">
        <v>30</v>
      </c>
    </row>
    <row r="84" spans="1:12" x14ac:dyDescent="0.25">
      <c r="A84">
        <v>202303</v>
      </c>
      <c r="B84" t="s">
        <v>39</v>
      </c>
      <c r="C84" t="s">
        <v>58</v>
      </c>
      <c r="D84">
        <v>66</v>
      </c>
      <c r="E84">
        <v>98</v>
      </c>
      <c r="F84">
        <v>37</v>
      </c>
      <c r="G84">
        <v>34</v>
      </c>
      <c r="H84">
        <v>18</v>
      </c>
      <c r="I84">
        <v>27</v>
      </c>
      <c r="J84">
        <v>98</v>
      </c>
      <c r="K84">
        <v>2</v>
      </c>
      <c r="L84" t="s">
        <v>30</v>
      </c>
    </row>
    <row r="85" spans="1:12" x14ac:dyDescent="0.25">
      <c r="A85">
        <v>202303</v>
      </c>
      <c r="B85" t="s">
        <v>40</v>
      </c>
      <c r="C85" t="s">
        <v>58</v>
      </c>
      <c r="D85">
        <v>64</v>
      </c>
      <c r="E85">
        <v>90</v>
      </c>
      <c r="F85">
        <v>35</v>
      </c>
      <c r="G85">
        <v>22</v>
      </c>
      <c r="H85">
        <v>21</v>
      </c>
      <c r="I85">
        <v>20</v>
      </c>
      <c r="J85">
        <v>90</v>
      </c>
      <c r="K85">
        <v>2</v>
      </c>
      <c r="L85" t="s">
        <v>30</v>
      </c>
    </row>
    <row r="86" spans="1:12" x14ac:dyDescent="0.25">
      <c r="A86">
        <v>202303</v>
      </c>
      <c r="B86" t="s">
        <v>41</v>
      </c>
      <c r="C86" t="s">
        <v>58</v>
      </c>
      <c r="D86">
        <v>49</v>
      </c>
      <c r="E86">
        <v>64</v>
      </c>
      <c r="F86">
        <v>37</v>
      </c>
      <c r="G86">
        <v>13</v>
      </c>
      <c r="H86">
        <v>30</v>
      </c>
      <c r="I86">
        <v>11</v>
      </c>
      <c r="J86">
        <v>64</v>
      </c>
      <c r="K86">
        <v>2</v>
      </c>
      <c r="L86" t="s">
        <v>30</v>
      </c>
    </row>
    <row r="87" spans="1:12" x14ac:dyDescent="0.25">
      <c r="A87">
        <v>202303</v>
      </c>
      <c r="B87" t="s">
        <v>42</v>
      </c>
      <c r="C87" t="s">
        <v>58</v>
      </c>
      <c r="D87">
        <v>49</v>
      </c>
      <c r="E87">
        <v>72</v>
      </c>
      <c r="F87">
        <v>35</v>
      </c>
      <c r="G87">
        <v>17</v>
      </c>
      <c r="H87">
        <v>25</v>
      </c>
      <c r="I87">
        <v>10</v>
      </c>
      <c r="J87">
        <v>72</v>
      </c>
      <c r="K87">
        <v>2</v>
      </c>
      <c r="L87" t="s">
        <v>30</v>
      </c>
    </row>
    <row r="88" spans="1:12" x14ac:dyDescent="0.25">
      <c r="A88">
        <v>202303</v>
      </c>
      <c r="B88" t="s">
        <v>43</v>
      </c>
      <c r="C88" t="s">
        <v>58</v>
      </c>
      <c r="D88">
        <v>55</v>
      </c>
      <c r="E88">
        <v>83</v>
      </c>
      <c r="F88">
        <v>38</v>
      </c>
      <c r="G88">
        <v>13</v>
      </c>
      <c r="H88">
        <v>26</v>
      </c>
      <c r="I88">
        <v>12</v>
      </c>
      <c r="J88">
        <v>83</v>
      </c>
      <c r="K88">
        <v>2</v>
      </c>
      <c r="L88" t="s">
        <v>30</v>
      </c>
    </row>
    <row r="89" spans="1:12" x14ac:dyDescent="0.25">
      <c r="A89">
        <v>202303</v>
      </c>
      <c r="B89" t="s">
        <v>44</v>
      </c>
      <c r="C89" t="s">
        <v>58</v>
      </c>
      <c r="D89">
        <v>52</v>
      </c>
      <c r="E89">
        <v>70</v>
      </c>
      <c r="F89">
        <v>36</v>
      </c>
      <c r="G89">
        <v>19</v>
      </c>
      <c r="H89">
        <v>24</v>
      </c>
      <c r="I89">
        <v>25</v>
      </c>
      <c r="J89">
        <v>70</v>
      </c>
      <c r="K89">
        <v>2</v>
      </c>
      <c r="L89" t="s">
        <v>30</v>
      </c>
    </row>
    <row r="90" spans="1:12" x14ac:dyDescent="0.25">
      <c r="A90">
        <v>202303</v>
      </c>
      <c r="B90" t="s">
        <v>45</v>
      </c>
      <c r="C90" t="s">
        <v>58</v>
      </c>
      <c r="D90">
        <v>52</v>
      </c>
      <c r="E90">
        <v>71</v>
      </c>
      <c r="F90">
        <v>35</v>
      </c>
      <c r="G90">
        <v>8</v>
      </c>
      <c r="H90">
        <v>26</v>
      </c>
      <c r="I90">
        <v>11</v>
      </c>
      <c r="J90">
        <v>71</v>
      </c>
      <c r="K90">
        <v>2</v>
      </c>
      <c r="L90" t="s">
        <v>30</v>
      </c>
    </row>
    <row r="91" spans="1:12" x14ac:dyDescent="0.25">
      <c r="A91">
        <v>202303</v>
      </c>
      <c r="B91" t="s">
        <v>47</v>
      </c>
      <c r="C91" t="s">
        <v>58</v>
      </c>
      <c r="D91">
        <v>55</v>
      </c>
      <c r="E91">
        <v>77</v>
      </c>
      <c r="F91">
        <v>36</v>
      </c>
      <c r="G91">
        <v>12</v>
      </c>
      <c r="H91">
        <v>21</v>
      </c>
      <c r="I91">
        <v>12</v>
      </c>
      <c r="J91">
        <v>77</v>
      </c>
      <c r="K91">
        <v>2</v>
      </c>
      <c r="L91" t="s">
        <v>30</v>
      </c>
    </row>
    <row r="92" spans="1:12" x14ac:dyDescent="0.25">
      <c r="A92">
        <v>202303</v>
      </c>
      <c r="B92" t="s">
        <v>48</v>
      </c>
      <c r="C92" t="s">
        <v>58</v>
      </c>
      <c r="D92">
        <v>57</v>
      </c>
      <c r="E92">
        <v>87</v>
      </c>
      <c r="F92">
        <v>35</v>
      </c>
      <c r="G92">
        <v>11</v>
      </c>
      <c r="H92">
        <v>25</v>
      </c>
      <c r="I92">
        <v>13</v>
      </c>
      <c r="J92">
        <v>87</v>
      </c>
      <c r="K92">
        <v>2</v>
      </c>
      <c r="L92" t="s">
        <v>30</v>
      </c>
    </row>
    <row r="93" spans="1:12" x14ac:dyDescent="0.25">
      <c r="A93">
        <v>202303</v>
      </c>
      <c r="B93" t="s">
        <v>49</v>
      </c>
      <c r="C93" t="s">
        <v>58</v>
      </c>
      <c r="D93">
        <v>62</v>
      </c>
      <c r="E93">
        <v>88</v>
      </c>
      <c r="F93">
        <v>36</v>
      </c>
      <c r="G93">
        <v>12</v>
      </c>
      <c r="H93">
        <v>21</v>
      </c>
      <c r="I93">
        <v>13</v>
      </c>
      <c r="J93">
        <v>88</v>
      </c>
      <c r="K93">
        <v>2</v>
      </c>
      <c r="L93" t="s">
        <v>30</v>
      </c>
    </row>
    <row r="94" spans="1:12" x14ac:dyDescent="0.25">
      <c r="A94">
        <v>202303</v>
      </c>
      <c r="B94" t="s">
        <v>50</v>
      </c>
      <c r="C94" t="s">
        <v>58</v>
      </c>
      <c r="D94" t="s">
        <v>14</v>
      </c>
      <c r="E94">
        <v>66</v>
      </c>
      <c r="F94">
        <v>35</v>
      </c>
      <c r="G94">
        <v>9</v>
      </c>
      <c r="H94">
        <v>15</v>
      </c>
      <c r="I94">
        <v>14</v>
      </c>
      <c r="J94">
        <v>66</v>
      </c>
      <c r="K94">
        <v>2</v>
      </c>
      <c r="L94" t="s">
        <v>30</v>
      </c>
    </row>
    <row r="95" spans="1:12" x14ac:dyDescent="0.25">
      <c r="A95">
        <v>202303</v>
      </c>
      <c r="B95" t="s">
        <v>51</v>
      </c>
      <c r="C95" t="s">
        <v>58</v>
      </c>
      <c r="D95" t="s">
        <v>14</v>
      </c>
      <c r="E95">
        <v>55</v>
      </c>
      <c r="F95">
        <v>33</v>
      </c>
      <c r="G95">
        <v>12</v>
      </c>
      <c r="H95">
        <v>12</v>
      </c>
      <c r="I95">
        <v>13</v>
      </c>
      <c r="J95">
        <v>55</v>
      </c>
      <c r="K95">
        <v>2</v>
      </c>
      <c r="L95" t="s">
        <v>30</v>
      </c>
    </row>
    <row r="96" spans="1:12" x14ac:dyDescent="0.25">
      <c r="A96">
        <v>202303</v>
      </c>
      <c r="B96" t="s">
        <v>52</v>
      </c>
      <c r="C96" t="s">
        <v>58</v>
      </c>
      <c r="D96" t="s">
        <v>14</v>
      </c>
      <c r="E96">
        <v>73</v>
      </c>
      <c r="F96">
        <v>38</v>
      </c>
      <c r="G96">
        <v>12</v>
      </c>
      <c r="H96">
        <v>10</v>
      </c>
      <c r="I96">
        <v>18</v>
      </c>
      <c r="J96">
        <v>73</v>
      </c>
      <c r="K96">
        <v>2</v>
      </c>
      <c r="L96" t="s">
        <v>30</v>
      </c>
    </row>
    <row r="97" spans="1:12" x14ac:dyDescent="0.25">
      <c r="A97">
        <v>202303</v>
      </c>
      <c r="B97" t="s">
        <v>53</v>
      </c>
      <c r="C97" t="s">
        <v>58</v>
      </c>
      <c r="D97">
        <v>70</v>
      </c>
      <c r="E97">
        <v>46</v>
      </c>
      <c r="F97">
        <v>37</v>
      </c>
      <c r="G97">
        <v>15</v>
      </c>
      <c r="H97">
        <v>12</v>
      </c>
      <c r="I97">
        <v>34</v>
      </c>
      <c r="J97">
        <v>70</v>
      </c>
      <c r="K97">
        <v>1</v>
      </c>
      <c r="L97" t="s">
        <v>30</v>
      </c>
    </row>
    <row r="98" spans="1:12" x14ac:dyDescent="0.25">
      <c r="A98">
        <v>202303</v>
      </c>
      <c r="B98" t="s">
        <v>54</v>
      </c>
      <c r="C98" t="s">
        <v>58</v>
      </c>
      <c r="D98">
        <v>53</v>
      </c>
      <c r="E98">
        <v>52</v>
      </c>
      <c r="F98">
        <v>38</v>
      </c>
      <c r="G98">
        <v>11</v>
      </c>
      <c r="H98">
        <v>11</v>
      </c>
      <c r="I98">
        <v>19</v>
      </c>
      <c r="J98">
        <v>53</v>
      </c>
      <c r="K98">
        <v>1</v>
      </c>
      <c r="L98" t="s">
        <v>30</v>
      </c>
    </row>
    <row r="99" spans="1:12" x14ac:dyDescent="0.25">
      <c r="A99">
        <v>202303</v>
      </c>
      <c r="B99" t="s">
        <v>55</v>
      </c>
      <c r="C99" t="s">
        <v>58</v>
      </c>
      <c r="D99">
        <v>40</v>
      </c>
      <c r="E99">
        <v>49</v>
      </c>
      <c r="F99">
        <v>11</v>
      </c>
      <c r="G99">
        <v>26</v>
      </c>
      <c r="H99">
        <v>10</v>
      </c>
      <c r="I99">
        <v>10</v>
      </c>
      <c r="J99">
        <v>49</v>
      </c>
      <c r="K99">
        <v>2</v>
      </c>
      <c r="L99" t="s">
        <v>16</v>
      </c>
    </row>
    <row r="100" spans="1:12" x14ac:dyDescent="0.25">
      <c r="A100">
        <v>202303</v>
      </c>
      <c r="B100" t="s">
        <v>21</v>
      </c>
      <c r="C100" t="s">
        <v>59</v>
      </c>
      <c r="D100">
        <v>35</v>
      </c>
      <c r="E100">
        <v>50</v>
      </c>
      <c r="F100">
        <v>28</v>
      </c>
      <c r="G100">
        <v>11</v>
      </c>
      <c r="H100">
        <v>7</v>
      </c>
      <c r="I100">
        <v>17</v>
      </c>
      <c r="J100">
        <v>50</v>
      </c>
      <c r="K100">
        <v>2</v>
      </c>
      <c r="L100" t="s">
        <v>16</v>
      </c>
    </row>
    <row r="101" spans="1:12" x14ac:dyDescent="0.25">
      <c r="A101">
        <v>202303</v>
      </c>
      <c r="B101" t="s">
        <v>23</v>
      </c>
      <c r="C101" t="s">
        <v>59</v>
      </c>
      <c r="D101">
        <v>38</v>
      </c>
      <c r="E101">
        <v>39</v>
      </c>
      <c r="F101">
        <v>27</v>
      </c>
      <c r="G101">
        <v>10</v>
      </c>
      <c r="H101">
        <v>5</v>
      </c>
      <c r="I101">
        <v>13</v>
      </c>
      <c r="J101">
        <v>39</v>
      </c>
      <c r="K101">
        <v>2</v>
      </c>
      <c r="L101" t="s">
        <v>16</v>
      </c>
    </row>
    <row r="102" spans="1:12" x14ac:dyDescent="0.25">
      <c r="A102">
        <v>202303</v>
      </c>
      <c r="B102" t="s">
        <v>24</v>
      </c>
      <c r="C102" t="s">
        <v>59</v>
      </c>
      <c r="D102">
        <v>35</v>
      </c>
      <c r="E102">
        <v>50</v>
      </c>
      <c r="F102">
        <v>28</v>
      </c>
      <c r="G102">
        <v>10</v>
      </c>
      <c r="H102">
        <v>8</v>
      </c>
      <c r="I102">
        <v>14</v>
      </c>
      <c r="J102">
        <v>50</v>
      </c>
      <c r="K102">
        <v>2</v>
      </c>
      <c r="L102" t="s">
        <v>16</v>
      </c>
    </row>
    <row r="103" spans="1:12" x14ac:dyDescent="0.25">
      <c r="A103">
        <v>202303</v>
      </c>
      <c r="B103" t="s">
        <v>25</v>
      </c>
      <c r="C103" t="s">
        <v>59</v>
      </c>
      <c r="D103">
        <v>31</v>
      </c>
      <c r="E103">
        <v>51</v>
      </c>
      <c r="F103">
        <v>28</v>
      </c>
      <c r="G103">
        <v>10</v>
      </c>
      <c r="H103">
        <v>10</v>
      </c>
      <c r="I103">
        <v>14</v>
      </c>
      <c r="J103">
        <v>51</v>
      </c>
      <c r="K103">
        <v>2</v>
      </c>
      <c r="L103" t="s">
        <v>30</v>
      </c>
    </row>
    <row r="104" spans="1:12" x14ac:dyDescent="0.25">
      <c r="A104">
        <v>202303</v>
      </c>
      <c r="B104" t="s">
        <v>27</v>
      </c>
      <c r="C104" t="s">
        <v>59</v>
      </c>
      <c r="D104">
        <v>46</v>
      </c>
      <c r="E104">
        <v>50</v>
      </c>
      <c r="F104">
        <v>28</v>
      </c>
      <c r="G104">
        <v>9</v>
      </c>
      <c r="H104">
        <v>8</v>
      </c>
      <c r="I104">
        <v>11</v>
      </c>
      <c r="J104">
        <v>50</v>
      </c>
      <c r="K104">
        <v>2</v>
      </c>
      <c r="L104" t="s">
        <v>16</v>
      </c>
    </row>
    <row r="105" spans="1:12" x14ac:dyDescent="0.25">
      <c r="A105">
        <v>202303</v>
      </c>
      <c r="B105" t="s">
        <v>28</v>
      </c>
      <c r="C105" t="s">
        <v>59</v>
      </c>
      <c r="D105">
        <v>51</v>
      </c>
      <c r="E105">
        <v>54</v>
      </c>
      <c r="F105">
        <v>28</v>
      </c>
      <c r="G105">
        <v>6</v>
      </c>
      <c r="H105">
        <v>8</v>
      </c>
      <c r="I105">
        <v>7</v>
      </c>
      <c r="J105">
        <v>54</v>
      </c>
      <c r="K105">
        <v>2</v>
      </c>
      <c r="L105" t="s">
        <v>30</v>
      </c>
    </row>
    <row r="106" spans="1:12" x14ac:dyDescent="0.25">
      <c r="A106">
        <v>202303</v>
      </c>
      <c r="B106" t="s">
        <v>29</v>
      </c>
      <c r="C106" t="s">
        <v>59</v>
      </c>
      <c r="D106">
        <v>34</v>
      </c>
      <c r="E106">
        <v>64</v>
      </c>
      <c r="F106">
        <v>29</v>
      </c>
      <c r="G106">
        <v>8</v>
      </c>
      <c r="H106">
        <v>10</v>
      </c>
      <c r="I106">
        <v>10</v>
      </c>
      <c r="J106">
        <v>64</v>
      </c>
      <c r="K106">
        <v>2</v>
      </c>
      <c r="L106" t="s">
        <v>30</v>
      </c>
    </row>
    <row r="107" spans="1:12" x14ac:dyDescent="0.25">
      <c r="A107">
        <v>202303</v>
      </c>
      <c r="B107" t="s">
        <v>31</v>
      </c>
      <c r="C107" t="s">
        <v>59</v>
      </c>
      <c r="D107" t="s">
        <v>14</v>
      </c>
      <c r="E107">
        <v>86</v>
      </c>
      <c r="F107">
        <v>31</v>
      </c>
      <c r="G107">
        <v>12</v>
      </c>
      <c r="H107">
        <v>8</v>
      </c>
      <c r="I107">
        <v>17</v>
      </c>
      <c r="J107">
        <v>86</v>
      </c>
      <c r="K107">
        <v>2</v>
      </c>
      <c r="L107" t="s">
        <v>30</v>
      </c>
    </row>
    <row r="108" spans="1:12" x14ac:dyDescent="0.25">
      <c r="A108">
        <v>202303</v>
      </c>
      <c r="B108" t="s">
        <v>32</v>
      </c>
      <c r="C108" t="s">
        <v>59</v>
      </c>
      <c r="D108">
        <v>50</v>
      </c>
      <c r="E108">
        <v>87</v>
      </c>
      <c r="F108">
        <v>30</v>
      </c>
      <c r="G108">
        <v>13</v>
      </c>
      <c r="H108">
        <v>14</v>
      </c>
      <c r="I108">
        <v>20</v>
      </c>
      <c r="J108">
        <v>87</v>
      </c>
      <c r="K108">
        <v>2</v>
      </c>
      <c r="L108" t="s">
        <v>30</v>
      </c>
    </row>
    <row r="109" spans="1:12" x14ac:dyDescent="0.25">
      <c r="A109">
        <v>202303</v>
      </c>
      <c r="B109" t="s">
        <v>33</v>
      </c>
      <c r="C109" t="s">
        <v>59</v>
      </c>
      <c r="D109" t="s">
        <v>14</v>
      </c>
      <c r="E109">
        <v>77</v>
      </c>
      <c r="F109">
        <v>29</v>
      </c>
      <c r="G109">
        <v>15</v>
      </c>
      <c r="H109">
        <v>17</v>
      </c>
      <c r="I109">
        <v>17</v>
      </c>
      <c r="J109">
        <v>77</v>
      </c>
      <c r="K109">
        <v>2</v>
      </c>
      <c r="L109" t="s">
        <v>30</v>
      </c>
    </row>
    <row r="110" spans="1:12" x14ac:dyDescent="0.25">
      <c r="A110">
        <v>202303</v>
      </c>
      <c r="B110" t="s">
        <v>34</v>
      </c>
      <c r="C110" t="s">
        <v>59</v>
      </c>
      <c r="D110">
        <v>49</v>
      </c>
      <c r="E110">
        <v>73</v>
      </c>
      <c r="F110">
        <v>29</v>
      </c>
      <c r="G110">
        <v>11</v>
      </c>
      <c r="H110">
        <v>20</v>
      </c>
      <c r="I110">
        <v>23</v>
      </c>
      <c r="J110">
        <v>73</v>
      </c>
      <c r="K110">
        <v>2</v>
      </c>
      <c r="L110" t="s">
        <v>30</v>
      </c>
    </row>
    <row r="111" spans="1:12" x14ac:dyDescent="0.25">
      <c r="A111">
        <v>202303</v>
      </c>
      <c r="B111" t="s">
        <v>35</v>
      </c>
      <c r="C111" t="s">
        <v>59</v>
      </c>
      <c r="D111">
        <v>64</v>
      </c>
      <c r="E111">
        <v>109</v>
      </c>
      <c r="F111">
        <v>30</v>
      </c>
      <c r="G111">
        <v>16</v>
      </c>
      <c r="H111">
        <v>14</v>
      </c>
      <c r="I111">
        <v>22</v>
      </c>
      <c r="J111">
        <v>109</v>
      </c>
      <c r="K111">
        <v>2</v>
      </c>
      <c r="L111" t="s">
        <v>60</v>
      </c>
    </row>
    <row r="112" spans="1:12" x14ac:dyDescent="0.25">
      <c r="A112">
        <v>202303</v>
      </c>
      <c r="B112" t="s">
        <v>36</v>
      </c>
      <c r="C112" t="s">
        <v>59</v>
      </c>
      <c r="D112">
        <v>64</v>
      </c>
      <c r="E112">
        <v>107</v>
      </c>
      <c r="F112">
        <v>31</v>
      </c>
      <c r="G112">
        <v>11</v>
      </c>
      <c r="H112">
        <v>23</v>
      </c>
      <c r="I112">
        <v>16</v>
      </c>
      <c r="J112">
        <v>107</v>
      </c>
      <c r="K112">
        <v>2</v>
      </c>
      <c r="L112" t="s">
        <v>60</v>
      </c>
    </row>
    <row r="113" spans="1:12" x14ac:dyDescent="0.25">
      <c r="A113">
        <v>202303</v>
      </c>
      <c r="B113" t="s">
        <v>37</v>
      </c>
      <c r="C113" t="s">
        <v>59</v>
      </c>
      <c r="D113" t="s">
        <v>14</v>
      </c>
      <c r="E113">
        <v>76</v>
      </c>
      <c r="F113">
        <v>30</v>
      </c>
      <c r="G113">
        <v>11</v>
      </c>
      <c r="H113">
        <v>12</v>
      </c>
      <c r="I113">
        <v>20</v>
      </c>
      <c r="J113">
        <v>76</v>
      </c>
      <c r="K113">
        <v>2</v>
      </c>
      <c r="L113" t="s">
        <v>30</v>
      </c>
    </row>
    <row r="114" spans="1:12" x14ac:dyDescent="0.25">
      <c r="A114">
        <v>202303</v>
      </c>
      <c r="B114" t="s">
        <v>38</v>
      </c>
      <c r="C114" t="s">
        <v>59</v>
      </c>
      <c r="D114">
        <v>50</v>
      </c>
      <c r="E114">
        <v>63</v>
      </c>
      <c r="F114">
        <v>30</v>
      </c>
      <c r="G114">
        <v>9</v>
      </c>
      <c r="H114">
        <v>15</v>
      </c>
      <c r="I114">
        <v>19</v>
      </c>
      <c r="J114">
        <v>63</v>
      </c>
      <c r="K114">
        <v>2</v>
      </c>
      <c r="L114" t="s">
        <v>30</v>
      </c>
    </row>
    <row r="115" spans="1:12" x14ac:dyDescent="0.25">
      <c r="A115">
        <v>202303</v>
      </c>
      <c r="B115" t="s">
        <v>39</v>
      </c>
      <c r="C115" t="s">
        <v>59</v>
      </c>
      <c r="D115" t="s">
        <v>14</v>
      </c>
      <c r="E115">
        <v>107</v>
      </c>
      <c r="F115">
        <v>30</v>
      </c>
      <c r="G115">
        <v>19</v>
      </c>
      <c r="H115">
        <v>15</v>
      </c>
      <c r="I115">
        <v>20</v>
      </c>
      <c r="J115">
        <v>107</v>
      </c>
      <c r="K115">
        <v>2</v>
      </c>
      <c r="L115" t="s">
        <v>60</v>
      </c>
    </row>
    <row r="116" spans="1:12" x14ac:dyDescent="0.25">
      <c r="A116">
        <v>202303</v>
      </c>
      <c r="B116" t="s">
        <v>40</v>
      </c>
      <c r="C116" t="s">
        <v>59</v>
      </c>
      <c r="D116" t="s">
        <v>14</v>
      </c>
      <c r="E116">
        <v>92</v>
      </c>
      <c r="F116">
        <v>30</v>
      </c>
      <c r="G116">
        <v>16</v>
      </c>
      <c r="H116">
        <v>16</v>
      </c>
      <c r="I116">
        <v>18</v>
      </c>
      <c r="J116">
        <v>92</v>
      </c>
      <c r="K116">
        <v>2</v>
      </c>
      <c r="L116" t="s">
        <v>30</v>
      </c>
    </row>
    <row r="117" spans="1:12" x14ac:dyDescent="0.25">
      <c r="A117">
        <v>202303</v>
      </c>
      <c r="B117" t="s">
        <v>41</v>
      </c>
      <c r="C117" t="s">
        <v>59</v>
      </c>
      <c r="D117" t="s">
        <v>14</v>
      </c>
      <c r="E117">
        <v>85</v>
      </c>
      <c r="F117">
        <v>30</v>
      </c>
      <c r="G117">
        <v>10</v>
      </c>
      <c r="H117">
        <v>23</v>
      </c>
      <c r="I117">
        <v>17</v>
      </c>
      <c r="J117">
        <v>85</v>
      </c>
      <c r="K117">
        <v>2</v>
      </c>
      <c r="L117" t="s">
        <v>30</v>
      </c>
    </row>
    <row r="118" spans="1:12" x14ac:dyDescent="0.25">
      <c r="A118">
        <v>202303</v>
      </c>
      <c r="B118" t="s">
        <v>42</v>
      </c>
      <c r="C118" t="s">
        <v>59</v>
      </c>
      <c r="D118">
        <v>61</v>
      </c>
      <c r="E118">
        <v>84</v>
      </c>
      <c r="F118">
        <v>32</v>
      </c>
      <c r="G118">
        <v>12</v>
      </c>
      <c r="H118">
        <v>20</v>
      </c>
      <c r="I118">
        <v>16</v>
      </c>
      <c r="J118">
        <v>84</v>
      </c>
      <c r="K118">
        <v>2</v>
      </c>
      <c r="L118" t="s">
        <v>30</v>
      </c>
    </row>
    <row r="119" spans="1:12" x14ac:dyDescent="0.25">
      <c r="A119">
        <v>202303</v>
      </c>
      <c r="B119" t="s">
        <v>43</v>
      </c>
      <c r="C119" t="s">
        <v>59</v>
      </c>
      <c r="D119">
        <v>52</v>
      </c>
      <c r="E119">
        <v>91</v>
      </c>
      <c r="F119">
        <v>32</v>
      </c>
      <c r="G119">
        <v>12</v>
      </c>
      <c r="H119">
        <v>26</v>
      </c>
      <c r="I119">
        <v>19</v>
      </c>
      <c r="J119">
        <v>91</v>
      </c>
      <c r="K119">
        <v>2</v>
      </c>
      <c r="L119" t="s">
        <v>30</v>
      </c>
    </row>
    <row r="120" spans="1:12" x14ac:dyDescent="0.25">
      <c r="A120">
        <v>202303</v>
      </c>
      <c r="B120" t="s">
        <v>44</v>
      </c>
      <c r="C120" t="s">
        <v>59</v>
      </c>
      <c r="D120">
        <v>59</v>
      </c>
      <c r="E120">
        <v>94</v>
      </c>
      <c r="F120">
        <v>31</v>
      </c>
      <c r="G120">
        <v>11</v>
      </c>
      <c r="H120">
        <v>21</v>
      </c>
      <c r="I120">
        <v>17</v>
      </c>
      <c r="J120">
        <v>94</v>
      </c>
      <c r="K120">
        <v>2</v>
      </c>
      <c r="L120" t="s">
        <v>30</v>
      </c>
    </row>
    <row r="121" spans="1:12" x14ac:dyDescent="0.25">
      <c r="A121">
        <v>202303</v>
      </c>
      <c r="B121" t="s">
        <v>45</v>
      </c>
      <c r="C121" t="s">
        <v>59</v>
      </c>
      <c r="D121">
        <v>60</v>
      </c>
      <c r="E121">
        <v>87</v>
      </c>
      <c r="F121">
        <v>31</v>
      </c>
      <c r="G121">
        <v>7</v>
      </c>
      <c r="H121">
        <v>22</v>
      </c>
      <c r="I121">
        <v>16</v>
      </c>
      <c r="J121">
        <v>87</v>
      </c>
      <c r="K121">
        <v>2</v>
      </c>
      <c r="L121" t="s">
        <v>30</v>
      </c>
    </row>
    <row r="122" spans="1:12" x14ac:dyDescent="0.25">
      <c r="A122">
        <v>202303</v>
      </c>
      <c r="B122" t="s">
        <v>47</v>
      </c>
      <c r="C122" t="s">
        <v>59</v>
      </c>
      <c r="D122">
        <v>63</v>
      </c>
      <c r="E122">
        <v>87</v>
      </c>
      <c r="F122">
        <v>33</v>
      </c>
      <c r="G122">
        <v>13</v>
      </c>
      <c r="H122">
        <v>15</v>
      </c>
      <c r="I122">
        <v>11</v>
      </c>
      <c r="J122">
        <v>87</v>
      </c>
      <c r="K122">
        <v>2</v>
      </c>
      <c r="L122" t="s">
        <v>30</v>
      </c>
    </row>
    <row r="123" spans="1:12" x14ac:dyDescent="0.25">
      <c r="A123">
        <v>202303</v>
      </c>
      <c r="B123" t="s">
        <v>48</v>
      </c>
      <c r="C123" t="s">
        <v>59</v>
      </c>
      <c r="D123">
        <v>57</v>
      </c>
      <c r="E123">
        <v>85</v>
      </c>
      <c r="F123">
        <v>33</v>
      </c>
      <c r="G123">
        <v>8</v>
      </c>
      <c r="H123">
        <v>19</v>
      </c>
      <c r="I123">
        <v>13</v>
      </c>
      <c r="J123">
        <v>85</v>
      </c>
      <c r="K123">
        <v>2</v>
      </c>
      <c r="L123" t="s">
        <v>30</v>
      </c>
    </row>
    <row r="124" spans="1:12" x14ac:dyDescent="0.25">
      <c r="A124">
        <v>202303</v>
      </c>
      <c r="B124" t="s">
        <v>49</v>
      </c>
      <c r="C124" t="s">
        <v>59</v>
      </c>
      <c r="D124" t="s">
        <v>14</v>
      </c>
      <c r="E124">
        <v>91</v>
      </c>
      <c r="F124">
        <v>32</v>
      </c>
      <c r="G124">
        <v>11</v>
      </c>
      <c r="H124">
        <v>18</v>
      </c>
      <c r="I124">
        <v>22</v>
      </c>
      <c r="J124">
        <v>91</v>
      </c>
      <c r="K124">
        <v>2</v>
      </c>
      <c r="L124" t="s">
        <v>30</v>
      </c>
    </row>
    <row r="125" spans="1:12" x14ac:dyDescent="0.25">
      <c r="A125">
        <v>202303</v>
      </c>
      <c r="B125" t="s">
        <v>50</v>
      </c>
      <c r="C125" t="s">
        <v>59</v>
      </c>
      <c r="D125" t="s">
        <v>14</v>
      </c>
      <c r="E125">
        <v>71</v>
      </c>
      <c r="F125">
        <v>31</v>
      </c>
      <c r="G125">
        <v>11</v>
      </c>
      <c r="H125">
        <v>14</v>
      </c>
      <c r="I125">
        <v>14</v>
      </c>
      <c r="J125">
        <v>71</v>
      </c>
      <c r="K125">
        <v>2</v>
      </c>
      <c r="L125" t="s">
        <v>30</v>
      </c>
    </row>
    <row r="126" spans="1:12" x14ac:dyDescent="0.25">
      <c r="A126">
        <v>202303</v>
      </c>
      <c r="B126" t="s">
        <v>51</v>
      </c>
      <c r="C126" t="s">
        <v>59</v>
      </c>
      <c r="D126" t="s">
        <v>14</v>
      </c>
      <c r="E126">
        <v>76</v>
      </c>
      <c r="F126">
        <v>31</v>
      </c>
      <c r="G126">
        <v>16</v>
      </c>
      <c r="H126">
        <v>12</v>
      </c>
      <c r="I126">
        <v>13</v>
      </c>
      <c r="J126">
        <v>76</v>
      </c>
      <c r="K126">
        <v>2</v>
      </c>
      <c r="L126" t="s">
        <v>30</v>
      </c>
    </row>
    <row r="127" spans="1:12" x14ac:dyDescent="0.25">
      <c r="A127">
        <v>202303</v>
      </c>
      <c r="B127" t="s">
        <v>52</v>
      </c>
      <c r="C127" t="s">
        <v>59</v>
      </c>
      <c r="D127" t="s">
        <v>14</v>
      </c>
      <c r="E127">
        <v>85</v>
      </c>
      <c r="F127">
        <v>32</v>
      </c>
      <c r="G127">
        <v>18</v>
      </c>
      <c r="H127">
        <v>7</v>
      </c>
      <c r="I127">
        <v>18</v>
      </c>
      <c r="J127">
        <v>85</v>
      </c>
      <c r="K127">
        <v>2</v>
      </c>
      <c r="L127" t="s">
        <v>30</v>
      </c>
    </row>
    <row r="128" spans="1:12" x14ac:dyDescent="0.25">
      <c r="A128">
        <v>202303</v>
      </c>
      <c r="B128" t="s">
        <v>53</v>
      </c>
      <c r="C128" t="s">
        <v>59</v>
      </c>
      <c r="D128" t="s">
        <v>14</v>
      </c>
      <c r="E128">
        <v>113</v>
      </c>
      <c r="F128">
        <v>32</v>
      </c>
      <c r="G128">
        <v>21</v>
      </c>
      <c r="H128">
        <v>13</v>
      </c>
      <c r="I128">
        <v>20</v>
      </c>
      <c r="J128">
        <v>113</v>
      </c>
      <c r="K128">
        <v>2</v>
      </c>
      <c r="L128" t="s">
        <v>60</v>
      </c>
    </row>
    <row r="129" spans="1:12" x14ac:dyDescent="0.25">
      <c r="A129">
        <v>202303</v>
      </c>
      <c r="B129" t="s">
        <v>54</v>
      </c>
      <c r="C129" t="s">
        <v>59</v>
      </c>
      <c r="D129" t="s">
        <v>14</v>
      </c>
      <c r="E129">
        <v>85</v>
      </c>
      <c r="F129">
        <v>33</v>
      </c>
      <c r="G129">
        <v>17</v>
      </c>
      <c r="H129">
        <v>12</v>
      </c>
      <c r="I129">
        <v>15</v>
      </c>
      <c r="J129">
        <v>85</v>
      </c>
      <c r="K129">
        <v>2</v>
      </c>
      <c r="L129" t="s">
        <v>30</v>
      </c>
    </row>
    <row r="130" spans="1:12" x14ac:dyDescent="0.25">
      <c r="A130">
        <v>202303</v>
      </c>
      <c r="B130" t="s">
        <v>55</v>
      </c>
      <c r="C130" t="s">
        <v>59</v>
      </c>
      <c r="D130" t="s">
        <v>14</v>
      </c>
      <c r="E130">
        <v>56</v>
      </c>
      <c r="F130">
        <v>31</v>
      </c>
      <c r="G130">
        <v>11</v>
      </c>
      <c r="H130">
        <v>10</v>
      </c>
      <c r="I130">
        <v>13</v>
      </c>
      <c r="J130">
        <v>56</v>
      </c>
      <c r="K130">
        <v>2</v>
      </c>
      <c r="L130" t="s">
        <v>30</v>
      </c>
    </row>
    <row r="131" spans="1:12" x14ac:dyDescent="0.25">
      <c r="A131">
        <v>202303</v>
      </c>
      <c r="B131" t="s">
        <v>21</v>
      </c>
      <c r="C131" t="s">
        <v>13</v>
      </c>
      <c r="D131">
        <v>28</v>
      </c>
      <c r="E131" t="s">
        <v>14</v>
      </c>
      <c r="F131">
        <v>17</v>
      </c>
      <c r="G131">
        <v>10</v>
      </c>
      <c r="H131">
        <v>25</v>
      </c>
      <c r="I131">
        <v>14</v>
      </c>
      <c r="J131">
        <v>28</v>
      </c>
      <c r="K131">
        <v>1</v>
      </c>
      <c r="L131" t="s">
        <v>16</v>
      </c>
    </row>
    <row r="132" spans="1:12" x14ac:dyDescent="0.25">
      <c r="A132">
        <v>202303</v>
      </c>
      <c r="B132" t="s">
        <v>23</v>
      </c>
      <c r="C132" t="s">
        <v>13</v>
      </c>
      <c r="D132">
        <v>30</v>
      </c>
      <c r="E132" t="s">
        <v>14</v>
      </c>
      <c r="F132">
        <v>16</v>
      </c>
      <c r="G132">
        <v>12</v>
      </c>
      <c r="H132">
        <v>19</v>
      </c>
      <c r="I132">
        <v>15</v>
      </c>
      <c r="J132">
        <v>30</v>
      </c>
      <c r="K132">
        <v>1</v>
      </c>
      <c r="L132" t="s">
        <v>16</v>
      </c>
    </row>
    <row r="133" spans="1:12" x14ac:dyDescent="0.25">
      <c r="A133">
        <v>202303</v>
      </c>
      <c r="B133" t="s">
        <v>24</v>
      </c>
      <c r="C133" t="s">
        <v>13</v>
      </c>
      <c r="D133">
        <v>39</v>
      </c>
      <c r="E133" t="s">
        <v>14</v>
      </c>
      <c r="F133">
        <v>18</v>
      </c>
      <c r="G133">
        <v>12</v>
      </c>
      <c r="H133">
        <v>22</v>
      </c>
      <c r="I133">
        <v>16</v>
      </c>
      <c r="J133">
        <v>39</v>
      </c>
      <c r="K133">
        <v>1</v>
      </c>
      <c r="L133" t="s">
        <v>16</v>
      </c>
    </row>
    <row r="134" spans="1:12" x14ac:dyDescent="0.25">
      <c r="A134">
        <v>202303</v>
      </c>
      <c r="B134" t="s">
        <v>25</v>
      </c>
      <c r="C134" t="s">
        <v>13</v>
      </c>
      <c r="D134">
        <v>25</v>
      </c>
      <c r="E134" t="s">
        <v>14</v>
      </c>
      <c r="F134">
        <v>15</v>
      </c>
      <c r="G134">
        <v>14</v>
      </c>
      <c r="H134">
        <v>22</v>
      </c>
      <c r="I134">
        <v>13</v>
      </c>
      <c r="J134">
        <v>25</v>
      </c>
      <c r="K134">
        <v>1</v>
      </c>
      <c r="L134" t="s">
        <v>16</v>
      </c>
    </row>
    <row r="135" spans="1:12" x14ac:dyDescent="0.25">
      <c r="A135">
        <v>202303</v>
      </c>
      <c r="B135" t="s">
        <v>27</v>
      </c>
      <c r="C135" t="s">
        <v>13</v>
      </c>
      <c r="D135">
        <v>28</v>
      </c>
      <c r="E135" t="s">
        <v>14</v>
      </c>
      <c r="F135">
        <v>16</v>
      </c>
      <c r="G135">
        <v>12</v>
      </c>
      <c r="H135">
        <v>21</v>
      </c>
      <c r="I135">
        <v>12</v>
      </c>
      <c r="J135">
        <v>28</v>
      </c>
      <c r="K135">
        <v>1</v>
      </c>
      <c r="L135" t="s">
        <v>16</v>
      </c>
    </row>
    <row r="136" spans="1:12" x14ac:dyDescent="0.25">
      <c r="A136">
        <v>202303</v>
      </c>
      <c r="B136" t="s">
        <v>28</v>
      </c>
      <c r="C136" t="s">
        <v>13</v>
      </c>
      <c r="D136">
        <v>17</v>
      </c>
      <c r="E136" t="s">
        <v>14</v>
      </c>
      <c r="F136">
        <v>14</v>
      </c>
      <c r="G136">
        <v>9</v>
      </c>
      <c r="H136">
        <v>20</v>
      </c>
      <c r="I136">
        <v>7</v>
      </c>
      <c r="J136">
        <v>20</v>
      </c>
      <c r="K136">
        <v>5</v>
      </c>
      <c r="L136" t="s">
        <v>16</v>
      </c>
    </row>
    <row r="137" spans="1:12" x14ac:dyDescent="0.25">
      <c r="A137">
        <v>202303</v>
      </c>
      <c r="B137" t="s">
        <v>29</v>
      </c>
      <c r="C137" t="s">
        <v>13</v>
      </c>
      <c r="D137">
        <v>35</v>
      </c>
      <c r="E137" t="s">
        <v>14</v>
      </c>
      <c r="F137">
        <v>18</v>
      </c>
      <c r="G137">
        <v>10</v>
      </c>
      <c r="H137">
        <v>23</v>
      </c>
      <c r="I137">
        <v>9</v>
      </c>
      <c r="J137">
        <v>35</v>
      </c>
      <c r="K137">
        <v>1</v>
      </c>
      <c r="L137" t="s">
        <v>16</v>
      </c>
    </row>
    <row r="138" spans="1:12" x14ac:dyDescent="0.25">
      <c r="A138">
        <v>202303</v>
      </c>
      <c r="B138" t="s">
        <v>31</v>
      </c>
      <c r="C138" t="s">
        <v>13</v>
      </c>
      <c r="D138">
        <v>32</v>
      </c>
      <c r="E138" t="s">
        <v>14</v>
      </c>
      <c r="F138">
        <v>22</v>
      </c>
      <c r="G138">
        <v>10</v>
      </c>
      <c r="H138">
        <v>23</v>
      </c>
      <c r="I138">
        <v>14</v>
      </c>
      <c r="J138">
        <v>32</v>
      </c>
      <c r="K138">
        <v>1</v>
      </c>
      <c r="L138" t="s">
        <v>16</v>
      </c>
    </row>
    <row r="139" spans="1:12" x14ac:dyDescent="0.25">
      <c r="A139">
        <v>202303</v>
      </c>
      <c r="B139" t="s">
        <v>32</v>
      </c>
      <c r="C139" t="s">
        <v>13</v>
      </c>
      <c r="D139">
        <v>41</v>
      </c>
      <c r="E139" t="s">
        <v>14</v>
      </c>
      <c r="F139">
        <v>15</v>
      </c>
      <c r="G139">
        <v>19</v>
      </c>
      <c r="H139">
        <v>28</v>
      </c>
      <c r="I139">
        <v>21</v>
      </c>
      <c r="J139">
        <v>41</v>
      </c>
      <c r="K139">
        <v>1</v>
      </c>
      <c r="L139" t="s">
        <v>16</v>
      </c>
    </row>
    <row r="140" spans="1:12" x14ac:dyDescent="0.25">
      <c r="A140">
        <v>202303</v>
      </c>
      <c r="B140" t="s">
        <v>33</v>
      </c>
      <c r="C140" t="s">
        <v>13</v>
      </c>
      <c r="D140">
        <v>53</v>
      </c>
      <c r="E140" t="s">
        <v>14</v>
      </c>
      <c r="F140">
        <v>15</v>
      </c>
      <c r="G140">
        <v>16</v>
      </c>
      <c r="H140">
        <v>29</v>
      </c>
      <c r="I140">
        <v>14</v>
      </c>
      <c r="J140">
        <v>53</v>
      </c>
      <c r="K140">
        <v>1</v>
      </c>
      <c r="L140" t="s">
        <v>30</v>
      </c>
    </row>
    <row r="141" spans="1:12" x14ac:dyDescent="0.25">
      <c r="A141">
        <v>202303</v>
      </c>
      <c r="B141" t="s">
        <v>34</v>
      </c>
      <c r="C141" t="s">
        <v>13</v>
      </c>
      <c r="D141">
        <v>50</v>
      </c>
      <c r="E141" t="s">
        <v>14</v>
      </c>
      <c r="F141">
        <v>14</v>
      </c>
      <c r="G141">
        <v>16</v>
      </c>
      <c r="H141">
        <v>35</v>
      </c>
      <c r="I141">
        <v>20</v>
      </c>
      <c r="J141">
        <v>50</v>
      </c>
      <c r="K141">
        <v>1</v>
      </c>
      <c r="L141" t="s">
        <v>16</v>
      </c>
    </row>
    <row r="142" spans="1:12" x14ac:dyDescent="0.25">
      <c r="A142">
        <v>202303</v>
      </c>
      <c r="B142" t="s">
        <v>35</v>
      </c>
      <c r="C142" t="s">
        <v>13</v>
      </c>
      <c r="D142">
        <v>60</v>
      </c>
      <c r="E142" t="s">
        <v>14</v>
      </c>
      <c r="F142">
        <v>15</v>
      </c>
      <c r="G142">
        <v>21</v>
      </c>
      <c r="H142">
        <v>37</v>
      </c>
      <c r="I142">
        <v>22</v>
      </c>
      <c r="J142">
        <v>60</v>
      </c>
      <c r="K142">
        <v>1</v>
      </c>
      <c r="L142" t="s">
        <v>30</v>
      </c>
    </row>
    <row r="143" spans="1:12" x14ac:dyDescent="0.25">
      <c r="A143">
        <v>202303</v>
      </c>
      <c r="B143" t="s">
        <v>36</v>
      </c>
      <c r="C143" t="s">
        <v>13</v>
      </c>
      <c r="D143">
        <v>57</v>
      </c>
      <c r="E143" t="s">
        <v>14</v>
      </c>
      <c r="F143">
        <v>17</v>
      </c>
      <c r="G143">
        <v>16</v>
      </c>
      <c r="H143">
        <v>34</v>
      </c>
      <c r="I143">
        <v>20</v>
      </c>
      <c r="J143">
        <v>57</v>
      </c>
      <c r="K143">
        <v>1</v>
      </c>
      <c r="L143" t="s">
        <v>30</v>
      </c>
    </row>
    <row r="144" spans="1:12" x14ac:dyDescent="0.25">
      <c r="A144">
        <v>202303</v>
      </c>
      <c r="B144" t="s">
        <v>37</v>
      </c>
      <c r="C144" t="s">
        <v>13</v>
      </c>
      <c r="D144">
        <v>56</v>
      </c>
      <c r="E144" t="s">
        <v>14</v>
      </c>
      <c r="F144">
        <v>18</v>
      </c>
      <c r="G144">
        <v>13</v>
      </c>
      <c r="H144">
        <v>28</v>
      </c>
      <c r="I144">
        <v>18</v>
      </c>
      <c r="J144">
        <v>56</v>
      </c>
      <c r="K144">
        <v>1</v>
      </c>
      <c r="L144" t="s">
        <v>30</v>
      </c>
    </row>
    <row r="145" spans="1:12" x14ac:dyDescent="0.25">
      <c r="A145">
        <v>202303</v>
      </c>
      <c r="B145" t="s">
        <v>38</v>
      </c>
      <c r="C145" t="s">
        <v>13</v>
      </c>
      <c r="D145">
        <v>26</v>
      </c>
      <c r="E145" t="s">
        <v>14</v>
      </c>
      <c r="F145">
        <v>15</v>
      </c>
      <c r="G145">
        <v>10</v>
      </c>
      <c r="H145">
        <v>33</v>
      </c>
      <c r="I145">
        <v>13</v>
      </c>
      <c r="J145">
        <v>33</v>
      </c>
      <c r="K145">
        <v>5</v>
      </c>
      <c r="L145" t="s">
        <v>16</v>
      </c>
    </row>
    <row r="146" spans="1:12" x14ac:dyDescent="0.25">
      <c r="A146">
        <v>202302</v>
      </c>
      <c r="B146" t="s">
        <v>61</v>
      </c>
      <c r="C146" t="s">
        <v>22</v>
      </c>
      <c r="D146">
        <v>28</v>
      </c>
      <c r="E146">
        <v>42</v>
      </c>
      <c r="F146">
        <v>50</v>
      </c>
      <c r="G146">
        <v>5</v>
      </c>
      <c r="H146">
        <v>21</v>
      </c>
      <c r="I146">
        <v>24</v>
      </c>
      <c r="J146">
        <v>50</v>
      </c>
      <c r="K146" t="s">
        <v>62</v>
      </c>
      <c r="L146" t="s">
        <v>16</v>
      </c>
    </row>
    <row r="147" spans="1:12" x14ac:dyDescent="0.25">
      <c r="A147">
        <v>202302</v>
      </c>
      <c r="B147" t="s">
        <v>63</v>
      </c>
      <c r="C147" t="s">
        <v>22</v>
      </c>
      <c r="D147">
        <v>55</v>
      </c>
      <c r="E147">
        <v>71</v>
      </c>
      <c r="F147">
        <v>53</v>
      </c>
      <c r="G147">
        <v>8</v>
      </c>
      <c r="H147">
        <v>25</v>
      </c>
      <c r="I147">
        <v>27</v>
      </c>
      <c r="J147">
        <v>71</v>
      </c>
      <c r="K147" t="s">
        <v>64</v>
      </c>
      <c r="L147" t="s">
        <v>30</v>
      </c>
    </row>
    <row r="148" spans="1:12" x14ac:dyDescent="0.25">
      <c r="A148">
        <v>202302</v>
      </c>
      <c r="B148" t="s">
        <v>65</v>
      </c>
      <c r="C148" t="s">
        <v>22</v>
      </c>
      <c r="D148">
        <v>45</v>
      </c>
      <c r="E148">
        <v>59</v>
      </c>
      <c r="F148">
        <v>45</v>
      </c>
      <c r="G148">
        <v>6</v>
      </c>
      <c r="H148">
        <v>27</v>
      </c>
      <c r="I148">
        <v>17</v>
      </c>
      <c r="J148">
        <v>59</v>
      </c>
      <c r="K148" t="s">
        <v>64</v>
      </c>
      <c r="L148" t="s">
        <v>30</v>
      </c>
    </row>
    <row r="149" spans="1:12" x14ac:dyDescent="0.25">
      <c r="A149">
        <v>202302</v>
      </c>
      <c r="B149" t="s">
        <v>66</v>
      </c>
      <c r="C149" t="s">
        <v>22</v>
      </c>
      <c r="D149">
        <v>34</v>
      </c>
      <c r="E149">
        <v>51</v>
      </c>
      <c r="F149">
        <v>52</v>
      </c>
      <c r="G149">
        <v>6</v>
      </c>
      <c r="H149">
        <v>15</v>
      </c>
      <c r="I149">
        <v>12</v>
      </c>
      <c r="J149">
        <v>52</v>
      </c>
      <c r="K149" t="s">
        <v>62</v>
      </c>
      <c r="L149" t="s">
        <v>30</v>
      </c>
    </row>
    <row r="150" spans="1:12" x14ac:dyDescent="0.25">
      <c r="A150">
        <v>202302</v>
      </c>
      <c r="B150" t="s">
        <v>67</v>
      </c>
      <c r="C150" t="s">
        <v>22</v>
      </c>
      <c r="D150">
        <v>41</v>
      </c>
      <c r="E150">
        <v>52</v>
      </c>
      <c r="F150">
        <v>50</v>
      </c>
      <c r="G150">
        <v>7</v>
      </c>
      <c r="H150">
        <v>14</v>
      </c>
      <c r="I150">
        <v>22</v>
      </c>
      <c r="J150">
        <v>52</v>
      </c>
      <c r="K150" t="s">
        <v>64</v>
      </c>
      <c r="L150" t="s">
        <v>30</v>
      </c>
    </row>
    <row r="151" spans="1:12" x14ac:dyDescent="0.25">
      <c r="A151">
        <v>202302</v>
      </c>
      <c r="B151" t="s">
        <v>68</v>
      </c>
      <c r="C151" t="s">
        <v>22</v>
      </c>
      <c r="D151">
        <v>30</v>
      </c>
      <c r="E151">
        <v>38</v>
      </c>
      <c r="F151">
        <v>40</v>
      </c>
      <c r="G151">
        <v>8</v>
      </c>
      <c r="H151">
        <v>31</v>
      </c>
      <c r="I151">
        <v>24</v>
      </c>
      <c r="J151">
        <v>40</v>
      </c>
      <c r="K151" t="s">
        <v>62</v>
      </c>
      <c r="L151" t="s">
        <v>16</v>
      </c>
    </row>
    <row r="152" spans="1:12" x14ac:dyDescent="0.25">
      <c r="A152">
        <v>202302</v>
      </c>
      <c r="B152" t="s">
        <v>69</v>
      </c>
      <c r="C152" t="s">
        <v>22</v>
      </c>
      <c r="D152">
        <v>31</v>
      </c>
      <c r="E152">
        <v>43</v>
      </c>
      <c r="F152">
        <v>38</v>
      </c>
      <c r="G152">
        <v>6</v>
      </c>
      <c r="H152">
        <v>11</v>
      </c>
      <c r="I152">
        <v>17</v>
      </c>
      <c r="J152">
        <v>43</v>
      </c>
      <c r="K152" t="s">
        <v>64</v>
      </c>
      <c r="L152" t="s">
        <v>16</v>
      </c>
    </row>
    <row r="153" spans="1:12" x14ac:dyDescent="0.25">
      <c r="A153">
        <v>202302</v>
      </c>
      <c r="B153" t="s">
        <v>70</v>
      </c>
      <c r="C153" t="s">
        <v>22</v>
      </c>
      <c r="D153">
        <v>25</v>
      </c>
      <c r="E153">
        <v>30</v>
      </c>
      <c r="F153">
        <v>37</v>
      </c>
      <c r="G153">
        <v>6</v>
      </c>
      <c r="H153">
        <v>19</v>
      </c>
      <c r="I153">
        <v>15</v>
      </c>
      <c r="J153">
        <v>37</v>
      </c>
      <c r="K153" t="s">
        <v>62</v>
      </c>
      <c r="L153" t="s">
        <v>16</v>
      </c>
    </row>
    <row r="154" spans="1:12" x14ac:dyDescent="0.25">
      <c r="A154">
        <v>202302</v>
      </c>
      <c r="B154" t="s">
        <v>71</v>
      </c>
      <c r="C154" t="s">
        <v>22</v>
      </c>
      <c r="D154">
        <v>34</v>
      </c>
      <c r="E154">
        <v>34</v>
      </c>
      <c r="F154">
        <v>35</v>
      </c>
      <c r="G154">
        <v>8</v>
      </c>
      <c r="H154">
        <v>21</v>
      </c>
      <c r="I154">
        <v>19</v>
      </c>
      <c r="J154">
        <v>35</v>
      </c>
      <c r="K154" t="s">
        <v>62</v>
      </c>
      <c r="L154" t="s">
        <v>16</v>
      </c>
    </row>
    <row r="155" spans="1:12" x14ac:dyDescent="0.25">
      <c r="A155">
        <v>202302</v>
      </c>
      <c r="B155" t="s">
        <v>72</v>
      </c>
      <c r="C155" t="s">
        <v>22</v>
      </c>
      <c r="D155">
        <v>20</v>
      </c>
      <c r="E155">
        <v>16</v>
      </c>
      <c r="F155">
        <v>34</v>
      </c>
      <c r="G155">
        <v>5</v>
      </c>
      <c r="H155">
        <v>23</v>
      </c>
      <c r="I155">
        <v>16</v>
      </c>
      <c r="J155">
        <v>34</v>
      </c>
      <c r="K155" t="s">
        <v>62</v>
      </c>
      <c r="L155" t="s">
        <v>16</v>
      </c>
    </row>
    <row r="156" spans="1:12" x14ac:dyDescent="0.25">
      <c r="A156">
        <v>202302</v>
      </c>
      <c r="B156" t="s">
        <v>73</v>
      </c>
      <c r="C156" t="s">
        <v>22</v>
      </c>
      <c r="D156">
        <v>28</v>
      </c>
      <c r="E156">
        <v>26</v>
      </c>
      <c r="F156">
        <v>34</v>
      </c>
      <c r="G156">
        <v>5</v>
      </c>
      <c r="H156">
        <v>23</v>
      </c>
      <c r="I156">
        <v>13</v>
      </c>
      <c r="J156">
        <v>34</v>
      </c>
      <c r="K156" t="s">
        <v>62</v>
      </c>
      <c r="L156" t="s">
        <v>16</v>
      </c>
    </row>
    <row r="157" spans="1:12" x14ac:dyDescent="0.25">
      <c r="A157">
        <v>202302</v>
      </c>
      <c r="B157" t="s">
        <v>74</v>
      </c>
      <c r="C157" t="s">
        <v>22</v>
      </c>
      <c r="D157">
        <v>23</v>
      </c>
      <c r="E157">
        <v>18</v>
      </c>
      <c r="F157">
        <v>34</v>
      </c>
      <c r="G157">
        <v>5</v>
      </c>
      <c r="H157">
        <v>23</v>
      </c>
      <c r="I157">
        <v>11</v>
      </c>
      <c r="J157">
        <v>34</v>
      </c>
      <c r="K157" t="s">
        <v>62</v>
      </c>
      <c r="L157" t="s">
        <v>16</v>
      </c>
    </row>
    <row r="158" spans="1:12" x14ac:dyDescent="0.25">
      <c r="A158">
        <v>202302</v>
      </c>
      <c r="B158" t="s">
        <v>75</v>
      </c>
      <c r="C158" t="s">
        <v>22</v>
      </c>
      <c r="D158">
        <v>21</v>
      </c>
      <c r="E158">
        <v>21</v>
      </c>
      <c r="F158">
        <v>34</v>
      </c>
      <c r="G158">
        <v>6</v>
      </c>
      <c r="H158">
        <v>17</v>
      </c>
      <c r="I158">
        <v>11</v>
      </c>
      <c r="J158">
        <v>34</v>
      </c>
      <c r="K158" t="s">
        <v>62</v>
      </c>
      <c r="L158" t="s">
        <v>16</v>
      </c>
    </row>
    <row r="159" spans="1:12" x14ac:dyDescent="0.25">
      <c r="A159">
        <v>202302</v>
      </c>
      <c r="B159" t="s">
        <v>76</v>
      </c>
      <c r="C159" t="s">
        <v>22</v>
      </c>
      <c r="D159">
        <v>29</v>
      </c>
      <c r="E159">
        <v>30</v>
      </c>
      <c r="F159">
        <v>35</v>
      </c>
      <c r="G159">
        <v>6</v>
      </c>
      <c r="H159">
        <v>20</v>
      </c>
      <c r="I159">
        <v>15</v>
      </c>
      <c r="J159">
        <v>35</v>
      </c>
      <c r="K159" t="s">
        <v>62</v>
      </c>
      <c r="L159" t="s">
        <v>16</v>
      </c>
    </row>
    <row r="160" spans="1:12" x14ac:dyDescent="0.25">
      <c r="A160">
        <v>202302</v>
      </c>
      <c r="B160" t="s">
        <v>77</v>
      </c>
      <c r="C160" t="s">
        <v>22</v>
      </c>
      <c r="D160">
        <v>33</v>
      </c>
      <c r="E160">
        <v>43</v>
      </c>
      <c r="F160">
        <v>39</v>
      </c>
      <c r="G160">
        <v>7</v>
      </c>
      <c r="H160">
        <v>18</v>
      </c>
      <c r="I160">
        <v>21</v>
      </c>
      <c r="J160">
        <v>43</v>
      </c>
      <c r="K160" t="s">
        <v>64</v>
      </c>
      <c r="L160" t="s">
        <v>16</v>
      </c>
    </row>
    <row r="161" spans="1:12" x14ac:dyDescent="0.25">
      <c r="A161">
        <v>202302</v>
      </c>
      <c r="B161" t="s">
        <v>78</v>
      </c>
      <c r="C161" t="s">
        <v>22</v>
      </c>
      <c r="D161">
        <v>54</v>
      </c>
      <c r="E161">
        <v>70</v>
      </c>
      <c r="F161">
        <v>43</v>
      </c>
      <c r="G161">
        <v>11</v>
      </c>
      <c r="H161">
        <v>22</v>
      </c>
      <c r="I161">
        <v>26</v>
      </c>
      <c r="J161">
        <v>70</v>
      </c>
      <c r="K161" t="s">
        <v>64</v>
      </c>
      <c r="L161" t="s">
        <v>30</v>
      </c>
    </row>
    <row r="162" spans="1:12" x14ac:dyDescent="0.25">
      <c r="A162">
        <v>202302</v>
      </c>
      <c r="B162" t="s">
        <v>79</v>
      </c>
      <c r="C162" t="s">
        <v>22</v>
      </c>
      <c r="D162">
        <v>56</v>
      </c>
      <c r="E162">
        <v>73</v>
      </c>
      <c r="F162">
        <v>39</v>
      </c>
      <c r="G162">
        <v>8</v>
      </c>
      <c r="H162">
        <v>27</v>
      </c>
      <c r="I162">
        <v>25</v>
      </c>
      <c r="J162">
        <v>73</v>
      </c>
      <c r="K162" t="s">
        <v>64</v>
      </c>
      <c r="L162" t="s">
        <v>30</v>
      </c>
    </row>
    <row r="163" spans="1:12" x14ac:dyDescent="0.25">
      <c r="A163">
        <v>202302</v>
      </c>
      <c r="B163" t="s">
        <v>80</v>
      </c>
      <c r="C163" t="s">
        <v>22</v>
      </c>
      <c r="D163">
        <v>38</v>
      </c>
      <c r="E163">
        <v>50</v>
      </c>
      <c r="F163">
        <v>39</v>
      </c>
      <c r="G163">
        <v>7</v>
      </c>
      <c r="H163">
        <v>23</v>
      </c>
      <c r="I163">
        <v>14</v>
      </c>
      <c r="J163">
        <v>50</v>
      </c>
      <c r="K163" t="s">
        <v>64</v>
      </c>
      <c r="L163" t="s">
        <v>16</v>
      </c>
    </row>
    <row r="164" spans="1:12" x14ac:dyDescent="0.25">
      <c r="A164">
        <v>202302</v>
      </c>
      <c r="B164" t="s">
        <v>81</v>
      </c>
      <c r="C164" t="s">
        <v>22</v>
      </c>
      <c r="D164">
        <v>24</v>
      </c>
      <c r="E164">
        <v>32</v>
      </c>
      <c r="F164">
        <v>39</v>
      </c>
      <c r="G164">
        <v>8</v>
      </c>
      <c r="H164">
        <v>21</v>
      </c>
      <c r="I164">
        <v>16</v>
      </c>
      <c r="J164">
        <v>39</v>
      </c>
      <c r="K164" t="s">
        <v>62</v>
      </c>
      <c r="L164" t="s">
        <v>16</v>
      </c>
    </row>
    <row r="165" spans="1:12" x14ac:dyDescent="0.25">
      <c r="A165">
        <v>202302</v>
      </c>
      <c r="B165" t="s">
        <v>82</v>
      </c>
      <c r="C165" t="s">
        <v>22</v>
      </c>
      <c r="D165">
        <v>29</v>
      </c>
      <c r="E165">
        <v>31</v>
      </c>
      <c r="F165">
        <v>40</v>
      </c>
      <c r="G165">
        <v>8</v>
      </c>
      <c r="H165">
        <v>23</v>
      </c>
      <c r="I165">
        <v>19</v>
      </c>
      <c r="J165">
        <v>40</v>
      </c>
      <c r="K165" t="s">
        <v>62</v>
      </c>
      <c r="L165" t="s">
        <v>16</v>
      </c>
    </row>
    <row r="166" spans="1:12" x14ac:dyDescent="0.25">
      <c r="A166">
        <v>202302</v>
      </c>
      <c r="B166" t="s">
        <v>83</v>
      </c>
      <c r="C166" t="s">
        <v>22</v>
      </c>
      <c r="D166">
        <v>36</v>
      </c>
      <c r="E166">
        <v>47</v>
      </c>
      <c r="F166">
        <v>40</v>
      </c>
      <c r="G166" t="s">
        <v>14</v>
      </c>
      <c r="H166">
        <v>23</v>
      </c>
      <c r="I166">
        <v>23</v>
      </c>
      <c r="J166">
        <v>47</v>
      </c>
      <c r="K166" t="s">
        <v>64</v>
      </c>
      <c r="L166" t="s">
        <v>16</v>
      </c>
    </row>
    <row r="167" spans="1:12" x14ac:dyDescent="0.25">
      <c r="A167">
        <v>202302</v>
      </c>
      <c r="B167" t="s">
        <v>57</v>
      </c>
      <c r="C167" t="s">
        <v>22</v>
      </c>
      <c r="D167">
        <v>28</v>
      </c>
      <c r="E167">
        <v>33</v>
      </c>
      <c r="F167">
        <v>44</v>
      </c>
      <c r="G167">
        <v>10</v>
      </c>
      <c r="H167">
        <v>22</v>
      </c>
      <c r="I167">
        <v>28</v>
      </c>
      <c r="J167">
        <v>44</v>
      </c>
      <c r="K167" t="s">
        <v>62</v>
      </c>
      <c r="L167" t="s">
        <v>16</v>
      </c>
    </row>
    <row r="168" spans="1:12" x14ac:dyDescent="0.25">
      <c r="A168">
        <v>202302</v>
      </c>
      <c r="B168" t="s">
        <v>12</v>
      </c>
      <c r="C168" t="s">
        <v>22</v>
      </c>
      <c r="D168">
        <v>36</v>
      </c>
      <c r="E168">
        <v>45</v>
      </c>
      <c r="F168">
        <v>44</v>
      </c>
      <c r="G168">
        <v>9</v>
      </c>
      <c r="H168">
        <v>27</v>
      </c>
      <c r="I168">
        <v>29</v>
      </c>
      <c r="J168">
        <v>45</v>
      </c>
      <c r="K168" t="s">
        <v>64</v>
      </c>
      <c r="L168" t="s">
        <v>16</v>
      </c>
    </row>
    <row r="169" spans="1:12" x14ac:dyDescent="0.25">
      <c r="A169">
        <v>202302</v>
      </c>
      <c r="B169" t="s">
        <v>17</v>
      </c>
      <c r="C169" t="s">
        <v>22</v>
      </c>
      <c r="D169">
        <v>34</v>
      </c>
      <c r="E169">
        <v>44</v>
      </c>
      <c r="F169">
        <v>44</v>
      </c>
      <c r="G169">
        <v>10</v>
      </c>
      <c r="H169">
        <v>26</v>
      </c>
      <c r="I169">
        <v>23</v>
      </c>
      <c r="J169">
        <v>44</v>
      </c>
      <c r="K169" t="s">
        <v>64</v>
      </c>
      <c r="L169" t="s">
        <v>16</v>
      </c>
    </row>
    <row r="170" spans="1:12" x14ac:dyDescent="0.25">
      <c r="A170">
        <v>202302</v>
      </c>
      <c r="B170" t="s">
        <v>19</v>
      </c>
      <c r="C170" t="s">
        <v>22</v>
      </c>
      <c r="D170">
        <v>32</v>
      </c>
      <c r="E170">
        <v>32</v>
      </c>
      <c r="F170">
        <v>43</v>
      </c>
      <c r="G170">
        <v>10</v>
      </c>
      <c r="H170">
        <v>30</v>
      </c>
      <c r="I170">
        <v>24</v>
      </c>
      <c r="J170">
        <v>43</v>
      </c>
      <c r="K170" t="s">
        <v>62</v>
      </c>
      <c r="L170" t="s">
        <v>16</v>
      </c>
    </row>
    <row r="171" spans="1:12" x14ac:dyDescent="0.25">
      <c r="A171">
        <v>202302</v>
      </c>
      <c r="B171" t="s">
        <v>20</v>
      </c>
      <c r="C171" t="s">
        <v>22</v>
      </c>
      <c r="D171">
        <v>43</v>
      </c>
      <c r="E171">
        <v>54</v>
      </c>
      <c r="F171">
        <v>52</v>
      </c>
      <c r="G171">
        <v>10</v>
      </c>
      <c r="H171">
        <v>19</v>
      </c>
      <c r="I171">
        <v>32</v>
      </c>
      <c r="J171">
        <v>54</v>
      </c>
      <c r="K171" t="s">
        <v>64</v>
      </c>
      <c r="L171" t="s">
        <v>30</v>
      </c>
    </row>
    <row r="172" spans="1:12" x14ac:dyDescent="0.25">
      <c r="A172">
        <v>202302</v>
      </c>
      <c r="B172" t="s">
        <v>84</v>
      </c>
      <c r="C172" t="s">
        <v>56</v>
      </c>
      <c r="D172">
        <v>44</v>
      </c>
      <c r="E172">
        <v>55</v>
      </c>
      <c r="F172">
        <v>11</v>
      </c>
      <c r="G172">
        <v>9</v>
      </c>
      <c r="H172">
        <v>28</v>
      </c>
      <c r="I172">
        <v>21</v>
      </c>
      <c r="J172">
        <v>55</v>
      </c>
      <c r="K172" t="s">
        <v>64</v>
      </c>
      <c r="L172" t="s">
        <v>30</v>
      </c>
    </row>
    <row r="173" spans="1:12" x14ac:dyDescent="0.25">
      <c r="A173">
        <v>202302</v>
      </c>
      <c r="B173" t="s">
        <v>85</v>
      </c>
      <c r="C173" t="s">
        <v>56</v>
      </c>
      <c r="D173">
        <v>41</v>
      </c>
      <c r="E173">
        <v>53</v>
      </c>
      <c r="F173">
        <v>59</v>
      </c>
      <c r="G173">
        <v>9</v>
      </c>
      <c r="H173">
        <v>30</v>
      </c>
      <c r="I173">
        <v>25</v>
      </c>
      <c r="J173">
        <v>59</v>
      </c>
      <c r="K173" t="s">
        <v>62</v>
      </c>
      <c r="L173" t="s">
        <v>30</v>
      </c>
    </row>
    <row r="174" spans="1:12" x14ac:dyDescent="0.25">
      <c r="A174">
        <v>202302</v>
      </c>
      <c r="B174" t="s">
        <v>61</v>
      </c>
      <c r="C174" t="s">
        <v>56</v>
      </c>
      <c r="D174">
        <v>26</v>
      </c>
      <c r="E174">
        <v>39</v>
      </c>
      <c r="F174">
        <v>21</v>
      </c>
      <c r="G174">
        <v>10</v>
      </c>
      <c r="H174">
        <v>25</v>
      </c>
      <c r="I174">
        <v>21</v>
      </c>
      <c r="J174">
        <v>39</v>
      </c>
      <c r="K174" t="s">
        <v>64</v>
      </c>
      <c r="L174" t="s">
        <v>16</v>
      </c>
    </row>
    <row r="175" spans="1:12" x14ac:dyDescent="0.25">
      <c r="A175">
        <v>202302</v>
      </c>
      <c r="B175" t="s">
        <v>63</v>
      </c>
      <c r="C175" t="s">
        <v>56</v>
      </c>
      <c r="D175">
        <v>54</v>
      </c>
      <c r="E175">
        <v>68</v>
      </c>
      <c r="F175">
        <v>24</v>
      </c>
      <c r="G175">
        <v>10</v>
      </c>
      <c r="H175">
        <v>27</v>
      </c>
      <c r="I175">
        <v>27</v>
      </c>
      <c r="J175">
        <v>68</v>
      </c>
      <c r="K175" t="s">
        <v>64</v>
      </c>
      <c r="L175" t="s">
        <v>30</v>
      </c>
    </row>
    <row r="176" spans="1:12" x14ac:dyDescent="0.25">
      <c r="A176">
        <v>202302</v>
      </c>
      <c r="B176" t="s">
        <v>65</v>
      </c>
      <c r="C176" t="s">
        <v>56</v>
      </c>
      <c r="D176">
        <v>44</v>
      </c>
      <c r="E176">
        <v>56</v>
      </c>
      <c r="F176">
        <v>19</v>
      </c>
      <c r="G176">
        <v>7</v>
      </c>
      <c r="H176">
        <v>28</v>
      </c>
      <c r="I176">
        <v>18</v>
      </c>
      <c r="J176">
        <v>56</v>
      </c>
      <c r="K176" t="s">
        <v>64</v>
      </c>
      <c r="L176" t="s">
        <v>30</v>
      </c>
    </row>
    <row r="177" spans="1:12" x14ac:dyDescent="0.25">
      <c r="A177">
        <v>202302</v>
      </c>
      <c r="B177" t="s">
        <v>66</v>
      </c>
      <c r="C177" t="s">
        <v>56</v>
      </c>
      <c r="D177">
        <v>36</v>
      </c>
      <c r="E177">
        <v>53</v>
      </c>
      <c r="F177">
        <v>33</v>
      </c>
      <c r="G177">
        <v>6</v>
      </c>
      <c r="H177">
        <v>17</v>
      </c>
      <c r="I177">
        <v>12</v>
      </c>
      <c r="J177">
        <v>53</v>
      </c>
      <c r="K177" t="s">
        <v>64</v>
      </c>
      <c r="L177" t="s">
        <v>30</v>
      </c>
    </row>
    <row r="178" spans="1:12" x14ac:dyDescent="0.25">
      <c r="A178">
        <v>202302</v>
      </c>
      <c r="B178" t="s">
        <v>67</v>
      </c>
      <c r="C178" t="s">
        <v>56</v>
      </c>
      <c r="D178">
        <v>39</v>
      </c>
      <c r="E178">
        <v>50</v>
      </c>
      <c r="F178">
        <v>25</v>
      </c>
      <c r="G178">
        <v>7</v>
      </c>
      <c r="H178">
        <v>22</v>
      </c>
      <c r="I178">
        <v>19</v>
      </c>
      <c r="J178">
        <v>50</v>
      </c>
      <c r="K178" t="s">
        <v>64</v>
      </c>
      <c r="L178" t="s">
        <v>16</v>
      </c>
    </row>
    <row r="179" spans="1:12" x14ac:dyDescent="0.25">
      <c r="A179">
        <v>202302</v>
      </c>
      <c r="B179" t="s">
        <v>68</v>
      </c>
      <c r="C179" t="s">
        <v>56</v>
      </c>
      <c r="D179">
        <v>30</v>
      </c>
      <c r="E179">
        <v>43</v>
      </c>
      <c r="F179">
        <v>19</v>
      </c>
      <c r="G179">
        <v>9</v>
      </c>
      <c r="H179">
        <v>25</v>
      </c>
      <c r="I179">
        <v>23</v>
      </c>
      <c r="J179">
        <v>43</v>
      </c>
      <c r="K179" t="s">
        <v>64</v>
      </c>
      <c r="L179" t="s">
        <v>16</v>
      </c>
    </row>
    <row r="180" spans="1:12" x14ac:dyDescent="0.25">
      <c r="A180">
        <v>202302</v>
      </c>
      <c r="B180" t="s">
        <v>69</v>
      </c>
      <c r="C180" t="s">
        <v>56</v>
      </c>
      <c r="D180">
        <v>38</v>
      </c>
      <c r="E180">
        <v>52</v>
      </c>
      <c r="F180">
        <v>21</v>
      </c>
      <c r="G180">
        <v>8</v>
      </c>
      <c r="H180">
        <v>20</v>
      </c>
      <c r="I180">
        <v>19</v>
      </c>
      <c r="J180">
        <v>52</v>
      </c>
      <c r="K180" t="s">
        <v>64</v>
      </c>
      <c r="L180" t="s">
        <v>30</v>
      </c>
    </row>
    <row r="181" spans="1:12" x14ac:dyDescent="0.25">
      <c r="A181">
        <v>202302</v>
      </c>
      <c r="B181" t="s">
        <v>70</v>
      </c>
      <c r="C181" t="s">
        <v>56</v>
      </c>
      <c r="D181">
        <v>25</v>
      </c>
      <c r="E181">
        <v>32</v>
      </c>
      <c r="F181">
        <v>18</v>
      </c>
      <c r="G181">
        <v>6</v>
      </c>
      <c r="H181">
        <v>17</v>
      </c>
      <c r="I181">
        <v>15</v>
      </c>
      <c r="J181">
        <v>32</v>
      </c>
      <c r="K181" t="s">
        <v>64</v>
      </c>
      <c r="L181" t="s">
        <v>16</v>
      </c>
    </row>
    <row r="182" spans="1:12" x14ac:dyDescent="0.25">
      <c r="A182">
        <v>202302</v>
      </c>
      <c r="B182" t="s">
        <v>71</v>
      </c>
      <c r="C182" t="s">
        <v>56</v>
      </c>
      <c r="D182">
        <v>30</v>
      </c>
      <c r="E182">
        <v>34</v>
      </c>
      <c r="F182">
        <v>17</v>
      </c>
      <c r="G182">
        <v>8</v>
      </c>
      <c r="H182">
        <v>20</v>
      </c>
      <c r="I182">
        <v>16</v>
      </c>
      <c r="J182">
        <v>34</v>
      </c>
      <c r="K182" t="s">
        <v>64</v>
      </c>
      <c r="L182" t="s">
        <v>16</v>
      </c>
    </row>
    <row r="183" spans="1:12" x14ac:dyDescent="0.25">
      <c r="A183">
        <v>202302</v>
      </c>
      <c r="B183" t="s">
        <v>72</v>
      </c>
      <c r="C183" t="s">
        <v>56</v>
      </c>
      <c r="D183">
        <v>20</v>
      </c>
      <c r="E183">
        <v>22</v>
      </c>
      <c r="F183">
        <v>17</v>
      </c>
      <c r="G183">
        <v>6</v>
      </c>
      <c r="H183">
        <v>19</v>
      </c>
      <c r="I183">
        <v>16</v>
      </c>
      <c r="J183">
        <v>22</v>
      </c>
      <c r="K183" t="s">
        <v>64</v>
      </c>
      <c r="L183" t="s">
        <v>16</v>
      </c>
    </row>
    <row r="184" spans="1:12" x14ac:dyDescent="0.25">
      <c r="A184">
        <v>202302</v>
      </c>
      <c r="B184" t="s">
        <v>73</v>
      </c>
      <c r="C184" t="s">
        <v>56</v>
      </c>
      <c r="D184">
        <v>28</v>
      </c>
      <c r="E184">
        <v>30</v>
      </c>
      <c r="F184">
        <v>17</v>
      </c>
      <c r="G184">
        <v>8</v>
      </c>
      <c r="H184">
        <v>16</v>
      </c>
      <c r="I184">
        <v>15</v>
      </c>
      <c r="J184">
        <v>30</v>
      </c>
      <c r="K184" t="s">
        <v>64</v>
      </c>
      <c r="L184" t="s">
        <v>16</v>
      </c>
    </row>
    <row r="185" spans="1:12" x14ac:dyDescent="0.25">
      <c r="A185">
        <v>202302</v>
      </c>
      <c r="B185" t="s">
        <v>74</v>
      </c>
      <c r="C185" t="s">
        <v>56</v>
      </c>
      <c r="D185">
        <v>21</v>
      </c>
      <c r="E185">
        <v>23</v>
      </c>
      <c r="F185">
        <v>16</v>
      </c>
      <c r="G185">
        <v>7</v>
      </c>
      <c r="H185">
        <v>16</v>
      </c>
      <c r="I185">
        <v>13</v>
      </c>
      <c r="J185">
        <v>23</v>
      </c>
      <c r="K185" t="s">
        <v>64</v>
      </c>
      <c r="L185" t="s">
        <v>16</v>
      </c>
    </row>
    <row r="186" spans="1:12" x14ac:dyDescent="0.25">
      <c r="A186">
        <v>202302</v>
      </c>
      <c r="B186" t="s">
        <v>75</v>
      </c>
      <c r="C186" t="s">
        <v>56</v>
      </c>
      <c r="D186">
        <v>23</v>
      </c>
      <c r="E186">
        <v>28</v>
      </c>
      <c r="F186">
        <v>17</v>
      </c>
      <c r="G186">
        <v>6</v>
      </c>
      <c r="H186">
        <v>17</v>
      </c>
      <c r="I186">
        <v>11</v>
      </c>
      <c r="J186">
        <v>28</v>
      </c>
      <c r="K186" t="s">
        <v>64</v>
      </c>
      <c r="L186" t="s">
        <v>16</v>
      </c>
    </row>
    <row r="187" spans="1:12" x14ac:dyDescent="0.25">
      <c r="A187">
        <v>202302</v>
      </c>
      <c r="B187" t="s">
        <v>76</v>
      </c>
      <c r="C187" t="s">
        <v>56</v>
      </c>
      <c r="D187">
        <v>32</v>
      </c>
      <c r="E187">
        <v>35</v>
      </c>
      <c r="F187">
        <v>20</v>
      </c>
      <c r="G187">
        <v>7</v>
      </c>
      <c r="H187">
        <v>17</v>
      </c>
      <c r="I187">
        <v>15</v>
      </c>
      <c r="J187">
        <v>35</v>
      </c>
      <c r="K187" t="s">
        <v>64</v>
      </c>
      <c r="L187" t="s">
        <v>16</v>
      </c>
    </row>
    <row r="188" spans="1:12" x14ac:dyDescent="0.25">
      <c r="A188">
        <v>202302</v>
      </c>
      <c r="B188" t="s">
        <v>77</v>
      </c>
      <c r="C188" t="s">
        <v>56</v>
      </c>
      <c r="D188">
        <v>38</v>
      </c>
      <c r="E188">
        <v>39</v>
      </c>
      <c r="F188">
        <v>22</v>
      </c>
      <c r="G188">
        <v>9</v>
      </c>
      <c r="H188">
        <v>17</v>
      </c>
      <c r="I188">
        <v>18</v>
      </c>
      <c r="J188">
        <v>39</v>
      </c>
      <c r="K188" t="s">
        <v>64</v>
      </c>
      <c r="L188" t="s">
        <v>16</v>
      </c>
    </row>
    <row r="189" spans="1:12" x14ac:dyDescent="0.25">
      <c r="A189">
        <v>202302</v>
      </c>
      <c r="B189" t="s">
        <v>78</v>
      </c>
      <c r="C189" t="s">
        <v>56</v>
      </c>
      <c r="D189">
        <v>52</v>
      </c>
      <c r="E189">
        <v>61</v>
      </c>
      <c r="F189">
        <v>19</v>
      </c>
      <c r="G189">
        <v>15</v>
      </c>
      <c r="H189">
        <v>19</v>
      </c>
      <c r="I189">
        <v>26</v>
      </c>
      <c r="J189">
        <v>61</v>
      </c>
      <c r="K189" t="s">
        <v>64</v>
      </c>
      <c r="L189" t="s">
        <v>30</v>
      </c>
    </row>
    <row r="190" spans="1:12" x14ac:dyDescent="0.25">
      <c r="A190">
        <v>202302</v>
      </c>
      <c r="B190" t="s">
        <v>84</v>
      </c>
      <c r="C190" t="s">
        <v>22</v>
      </c>
      <c r="D190">
        <v>46</v>
      </c>
      <c r="E190">
        <v>57</v>
      </c>
      <c r="F190">
        <v>51</v>
      </c>
      <c r="G190">
        <v>9</v>
      </c>
      <c r="H190">
        <v>23</v>
      </c>
      <c r="I190">
        <v>32</v>
      </c>
      <c r="J190">
        <v>57</v>
      </c>
      <c r="K190" t="s">
        <v>64</v>
      </c>
      <c r="L190" t="s">
        <v>30</v>
      </c>
    </row>
    <row r="191" spans="1:12" x14ac:dyDescent="0.25">
      <c r="A191">
        <v>202302</v>
      </c>
      <c r="B191" t="s">
        <v>85</v>
      </c>
      <c r="C191" t="s">
        <v>22</v>
      </c>
      <c r="D191">
        <v>49</v>
      </c>
      <c r="E191">
        <v>61</v>
      </c>
      <c r="F191">
        <v>43</v>
      </c>
      <c r="G191">
        <v>9</v>
      </c>
      <c r="H191">
        <v>26</v>
      </c>
      <c r="I191">
        <v>29</v>
      </c>
      <c r="J191">
        <v>61</v>
      </c>
      <c r="K191" t="s">
        <v>64</v>
      </c>
      <c r="L191" t="s">
        <v>30</v>
      </c>
    </row>
    <row r="192" spans="1:12" x14ac:dyDescent="0.25">
      <c r="A192">
        <v>202302</v>
      </c>
      <c r="B192" t="s">
        <v>79</v>
      </c>
      <c r="C192" t="s">
        <v>56</v>
      </c>
      <c r="D192">
        <v>57</v>
      </c>
      <c r="E192">
        <v>69</v>
      </c>
      <c r="F192">
        <v>25</v>
      </c>
      <c r="G192">
        <v>13</v>
      </c>
      <c r="H192">
        <v>20</v>
      </c>
      <c r="I192">
        <v>23</v>
      </c>
      <c r="J192">
        <v>69</v>
      </c>
      <c r="K192" t="s">
        <v>64</v>
      </c>
      <c r="L192" t="s">
        <v>30</v>
      </c>
    </row>
    <row r="193" spans="1:12" x14ac:dyDescent="0.25">
      <c r="A193">
        <v>202302</v>
      </c>
      <c r="B193" t="s">
        <v>80</v>
      </c>
      <c r="C193" t="s">
        <v>56</v>
      </c>
      <c r="D193">
        <v>39</v>
      </c>
      <c r="E193">
        <v>51</v>
      </c>
      <c r="F193">
        <v>28</v>
      </c>
      <c r="G193">
        <v>9</v>
      </c>
      <c r="H193">
        <v>18</v>
      </c>
      <c r="I193">
        <v>15</v>
      </c>
      <c r="J193">
        <v>51</v>
      </c>
      <c r="K193" t="s">
        <v>64</v>
      </c>
      <c r="L193" t="s">
        <v>30</v>
      </c>
    </row>
    <row r="194" spans="1:12" x14ac:dyDescent="0.25">
      <c r="A194">
        <v>202212</v>
      </c>
      <c r="B194" t="s">
        <v>86</v>
      </c>
      <c r="C194" t="s">
        <v>22</v>
      </c>
      <c r="D194">
        <v>54</v>
      </c>
      <c r="E194">
        <v>73</v>
      </c>
      <c r="F194">
        <v>36</v>
      </c>
      <c r="G194">
        <v>12</v>
      </c>
      <c r="H194">
        <v>22</v>
      </c>
      <c r="I194">
        <v>13</v>
      </c>
      <c r="J194">
        <v>73</v>
      </c>
      <c r="K194" t="s">
        <v>64</v>
      </c>
      <c r="L194" t="s">
        <v>30</v>
      </c>
    </row>
    <row r="195" spans="1:12" x14ac:dyDescent="0.25">
      <c r="A195">
        <v>202212</v>
      </c>
      <c r="B195" t="s">
        <v>87</v>
      </c>
      <c r="C195" t="s">
        <v>22</v>
      </c>
      <c r="D195">
        <v>53</v>
      </c>
      <c r="E195">
        <v>67</v>
      </c>
      <c r="F195">
        <v>39</v>
      </c>
      <c r="G195">
        <v>11</v>
      </c>
      <c r="H195">
        <v>14</v>
      </c>
      <c r="I195">
        <v>12</v>
      </c>
      <c r="J195">
        <v>67</v>
      </c>
      <c r="K195" t="s">
        <v>64</v>
      </c>
      <c r="L195" t="s">
        <v>30</v>
      </c>
    </row>
    <row r="196" spans="1:12" x14ac:dyDescent="0.25">
      <c r="A196">
        <v>202212</v>
      </c>
      <c r="B196" t="s">
        <v>88</v>
      </c>
      <c r="C196" t="s">
        <v>22</v>
      </c>
      <c r="D196">
        <v>60</v>
      </c>
      <c r="E196">
        <v>76</v>
      </c>
      <c r="F196">
        <v>38</v>
      </c>
      <c r="G196">
        <v>10</v>
      </c>
      <c r="H196">
        <v>22</v>
      </c>
      <c r="I196">
        <v>12</v>
      </c>
      <c r="J196">
        <v>76</v>
      </c>
      <c r="K196" t="s">
        <v>64</v>
      </c>
      <c r="L196" t="s">
        <v>30</v>
      </c>
    </row>
    <row r="197" spans="1:12" x14ac:dyDescent="0.25">
      <c r="A197">
        <v>202212</v>
      </c>
      <c r="B197" t="s">
        <v>89</v>
      </c>
      <c r="C197" t="s">
        <v>22</v>
      </c>
      <c r="D197">
        <v>58</v>
      </c>
      <c r="E197">
        <v>76</v>
      </c>
      <c r="F197">
        <v>35</v>
      </c>
      <c r="G197">
        <v>13</v>
      </c>
      <c r="H197">
        <v>20</v>
      </c>
      <c r="I197">
        <v>12</v>
      </c>
      <c r="J197">
        <v>76</v>
      </c>
      <c r="K197" t="s">
        <v>64</v>
      </c>
      <c r="L197" t="s">
        <v>30</v>
      </c>
    </row>
    <row r="198" spans="1:12" x14ac:dyDescent="0.25">
      <c r="A198">
        <v>202212</v>
      </c>
      <c r="B198" t="s">
        <v>90</v>
      </c>
      <c r="C198" t="s">
        <v>22</v>
      </c>
      <c r="D198">
        <v>54</v>
      </c>
      <c r="E198">
        <v>74</v>
      </c>
      <c r="F198">
        <v>35</v>
      </c>
      <c r="G198">
        <v>10</v>
      </c>
      <c r="H198">
        <v>20</v>
      </c>
      <c r="I198">
        <v>12</v>
      </c>
      <c r="J198">
        <v>74</v>
      </c>
      <c r="K198" t="s">
        <v>64</v>
      </c>
      <c r="L198" t="s">
        <v>30</v>
      </c>
    </row>
    <row r="199" spans="1:12" x14ac:dyDescent="0.25">
      <c r="A199">
        <v>202212</v>
      </c>
      <c r="B199" t="s">
        <v>91</v>
      </c>
      <c r="C199" t="s">
        <v>22</v>
      </c>
      <c r="D199">
        <v>58</v>
      </c>
      <c r="E199">
        <v>79</v>
      </c>
      <c r="F199">
        <v>35</v>
      </c>
      <c r="G199">
        <v>14</v>
      </c>
      <c r="H199">
        <v>13</v>
      </c>
      <c r="I199">
        <v>13</v>
      </c>
      <c r="J199">
        <v>79</v>
      </c>
      <c r="K199" t="s">
        <v>64</v>
      </c>
      <c r="L199" t="s">
        <v>30</v>
      </c>
    </row>
    <row r="200" spans="1:12" x14ac:dyDescent="0.25">
      <c r="A200">
        <v>202212</v>
      </c>
      <c r="B200" t="s">
        <v>92</v>
      </c>
      <c r="C200" t="s">
        <v>22</v>
      </c>
      <c r="D200">
        <v>48</v>
      </c>
      <c r="E200">
        <v>68</v>
      </c>
      <c r="F200">
        <v>34</v>
      </c>
      <c r="G200">
        <v>11</v>
      </c>
      <c r="H200">
        <v>18</v>
      </c>
      <c r="I200">
        <v>12</v>
      </c>
      <c r="J200">
        <v>68</v>
      </c>
      <c r="K200" t="s">
        <v>64</v>
      </c>
      <c r="L200" t="s">
        <v>30</v>
      </c>
    </row>
    <row r="201" spans="1:12" x14ac:dyDescent="0.25">
      <c r="A201">
        <v>202212</v>
      </c>
      <c r="B201" t="s">
        <v>93</v>
      </c>
      <c r="C201" t="s">
        <v>22</v>
      </c>
      <c r="D201">
        <v>51</v>
      </c>
      <c r="E201">
        <v>62</v>
      </c>
      <c r="F201">
        <v>33</v>
      </c>
      <c r="G201">
        <v>9</v>
      </c>
      <c r="H201">
        <v>24</v>
      </c>
      <c r="I201">
        <v>11</v>
      </c>
      <c r="J201">
        <v>62</v>
      </c>
      <c r="K201" t="s">
        <v>64</v>
      </c>
      <c r="L201" t="s">
        <v>30</v>
      </c>
    </row>
    <row r="202" spans="1:12" x14ac:dyDescent="0.25">
      <c r="A202">
        <v>202212</v>
      </c>
      <c r="B202" t="s">
        <v>94</v>
      </c>
      <c r="C202" t="s">
        <v>22</v>
      </c>
      <c r="D202">
        <v>58</v>
      </c>
      <c r="E202">
        <v>73</v>
      </c>
      <c r="F202">
        <v>34</v>
      </c>
      <c r="G202">
        <v>12</v>
      </c>
      <c r="H202">
        <v>18</v>
      </c>
      <c r="I202">
        <v>14</v>
      </c>
      <c r="J202">
        <v>73</v>
      </c>
      <c r="K202" t="s">
        <v>64</v>
      </c>
      <c r="L202" t="s">
        <v>30</v>
      </c>
    </row>
    <row r="203" spans="1:12" x14ac:dyDescent="0.25">
      <c r="A203">
        <v>202212</v>
      </c>
      <c r="B203" t="s">
        <v>95</v>
      </c>
      <c r="C203" t="s">
        <v>22</v>
      </c>
      <c r="D203">
        <v>28</v>
      </c>
      <c r="E203">
        <v>42</v>
      </c>
      <c r="F203">
        <v>30</v>
      </c>
      <c r="G203">
        <v>9</v>
      </c>
      <c r="H203">
        <v>13</v>
      </c>
      <c r="I203">
        <v>7</v>
      </c>
      <c r="J203">
        <v>42</v>
      </c>
      <c r="K203" t="s">
        <v>64</v>
      </c>
      <c r="L203" t="s">
        <v>16</v>
      </c>
    </row>
    <row r="204" spans="1:12" x14ac:dyDescent="0.25">
      <c r="A204">
        <v>202212</v>
      </c>
      <c r="B204" t="s">
        <v>96</v>
      </c>
      <c r="C204" t="s">
        <v>22</v>
      </c>
      <c r="D204">
        <v>43</v>
      </c>
      <c r="E204">
        <v>61</v>
      </c>
      <c r="F204">
        <v>31</v>
      </c>
      <c r="G204">
        <v>14</v>
      </c>
      <c r="H204">
        <v>23</v>
      </c>
      <c r="I204">
        <v>8</v>
      </c>
      <c r="J204">
        <v>61</v>
      </c>
      <c r="K204" t="s">
        <v>64</v>
      </c>
      <c r="L204" t="s">
        <v>30</v>
      </c>
    </row>
    <row r="205" spans="1:12" x14ac:dyDescent="0.25">
      <c r="A205">
        <v>202212</v>
      </c>
      <c r="B205" t="s">
        <v>97</v>
      </c>
      <c r="C205" t="s">
        <v>22</v>
      </c>
      <c r="D205">
        <v>25</v>
      </c>
      <c r="E205">
        <v>43</v>
      </c>
      <c r="F205">
        <v>30</v>
      </c>
      <c r="G205">
        <v>6</v>
      </c>
      <c r="H205">
        <v>16</v>
      </c>
      <c r="I205">
        <v>6</v>
      </c>
      <c r="J205">
        <v>43</v>
      </c>
      <c r="K205" t="s">
        <v>64</v>
      </c>
      <c r="L205" t="s">
        <v>16</v>
      </c>
    </row>
    <row r="206" spans="1:12" x14ac:dyDescent="0.25">
      <c r="A206">
        <v>202212</v>
      </c>
      <c r="B206" t="s">
        <v>98</v>
      </c>
      <c r="C206" t="s">
        <v>22</v>
      </c>
      <c r="D206">
        <v>29</v>
      </c>
      <c r="E206">
        <v>35</v>
      </c>
      <c r="F206">
        <v>30</v>
      </c>
      <c r="G206">
        <v>7</v>
      </c>
      <c r="H206">
        <v>13</v>
      </c>
      <c r="I206">
        <v>5</v>
      </c>
      <c r="J206">
        <v>35</v>
      </c>
      <c r="K206" t="s">
        <v>64</v>
      </c>
      <c r="L206" t="s">
        <v>16</v>
      </c>
    </row>
    <row r="207" spans="1:12" x14ac:dyDescent="0.25">
      <c r="A207">
        <v>202212</v>
      </c>
      <c r="B207" t="s">
        <v>99</v>
      </c>
      <c r="C207" t="s">
        <v>22</v>
      </c>
      <c r="D207">
        <v>27</v>
      </c>
      <c r="E207">
        <v>32</v>
      </c>
      <c r="F207">
        <v>31</v>
      </c>
      <c r="G207">
        <v>6</v>
      </c>
      <c r="H207">
        <v>12</v>
      </c>
      <c r="I207">
        <v>5</v>
      </c>
      <c r="J207">
        <v>32</v>
      </c>
      <c r="K207" t="s">
        <v>64</v>
      </c>
      <c r="L207" t="s">
        <v>16</v>
      </c>
    </row>
    <row r="208" spans="1:12" x14ac:dyDescent="0.25">
      <c r="A208">
        <v>202212</v>
      </c>
      <c r="B208" t="s">
        <v>100</v>
      </c>
      <c r="C208" t="s">
        <v>22</v>
      </c>
      <c r="D208">
        <v>27</v>
      </c>
      <c r="E208">
        <v>39</v>
      </c>
      <c r="F208">
        <v>32</v>
      </c>
      <c r="G208">
        <v>5</v>
      </c>
      <c r="H208">
        <v>21</v>
      </c>
      <c r="I208">
        <v>5</v>
      </c>
      <c r="J208">
        <v>39</v>
      </c>
      <c r="K208" t="s">
        <v>64</v>
      </c>
      <c r="L208" t="s">
        <v>16</v>
      </c>
    </row>
    <row r="209" spans="1:12" x14ac:dyDescent="0.25">
      <c r="A209">
        <v>202212</v>
      </c>
      <c r="B209" t="s">
        <v>101</v>
      </c>
      <c r="C209" t="s">
        <v>22</v>
      </c>
      <c r="D209">
        <v>46</v>
      </c>
      <c r="E209">
        <v>63</v>
      </c>
      <c r="F209">
        <v>36</v>
      </c>
      <c r="G209">
        <v>8</v>
      </c>
      <c r="H209">
        <v>14</v>
      </c>
      <c r="I209">
        <v>7</v>
      </c>
      <c r="J209">
        <v>63</v>
      </c>
      <c r="K209" t="s">
        <v>64</v>
      </c>
      <c r="L209" t="s">
        <v>30</v>
      </c>
    </row>
    <row r="210" spans="1:12" x14ac:dyDescent="0.25">
      <c r="A210">
        <v>202212</v>
      </c>
      <c r="B210" t="s">
        <v>102</v>
      </c>
      <c r="C210" t="s">
        <v>22</v>
      </c>
      <c r="D210">
        <v>59</v>
      </c>
      <c r="E210">
        <v>78</v>
      </c>
      <c r="F210">
        <v>30</v>
      </c>
      <c r="G210">
        <v>19</v>
      </c>
      <c r="H210">
        <v>29</v>
      </c>
      <c r="I210">
        <v>9</v>
      </c>
      <c r="J210">
        <v>78</v>
      </c>
      <c r="K210" t="s">
        <v>64</v>
      </c>
      <c r="L210" t="s">
        <v>30</v>
      </c>
    </row>
    <row r="211" spans="1:12" x14ac:dyDescent="0.25">
      <c r="A211">
        <v>202212</v>
      </c>
      <c r="B211" t="s">
        <v>103</v>
      </c>
      <c r="C211" t="s">
        <v>22</v>
      </c>
      <c r="D211">
        <v>64</v>
      </c>
      <c r="E211">
        <v>86</v>
      </c>
      <c r="F211">
        <v>30</v>
      </c>
      <c r="G211">
        <v>16</v>
      </c>
      <c r="H211">
        <v>33</v>
      </c>
      <c r="I211">
        <v>12</v>
      </c>
      <c r="J211">
        <v>86</v>
      </c>
      <c r="K211" t="s">
        <v>64</v>
      </c>
      <c r="L211" t="s">
        <v>30</v>
      </c>
    </row>
    <row r="212" spans="1:12" x14ac:dyDescent="0.25">
      <c r="A212">
        <v>202212</v>
      </c>
      <c r="B212" t="s">
        <v>104</v>
      </c>
      <c r="C212" t="s">
        <v>22</v>
      </c>
      <c r="D212">
        <v>58</v>
      </c>
      <c r="E212">
        <v>85</v>
      </c>
      <c r="F212">
        <v>32</v>
      </c>
      <c r="G212">
        <v>16</v>
      </c>
      <c r="H212">
        <v>23</v>
      </c>
      <c r="I212">
        <v>13</v>
      </c>
      <c r="J212">
        <v>85</v>
      </c>
      <c r="K212" t="s">
        <v>64</v>
      </c>
      <c r="L212" t="s">
        <v>30</v>
      </c>
    </row>
    <row r="213" spans="1:12" x14ac:dyDescent="0.25">
      <c r="A213">
        <v>202212</v>
      </c>
      <c r="B213" t="s">
        <v>105</v>
      </c>
      <c r="C213" t="s">
        <v>22</v>
      </c>
      <c r="D213">
        <v>65</v>
      </c>
      <c r="E213">
        <v>95</v>
      </c>
      <c r="F213">
        <v>53</v>
      </c>
      <c r="G213" t="s">
        <v>14</v>
      </c>
      <c r="H213">
        <v>24</v>
      </c>
      <c r="I213">
        <v>12</v>
      </c>
      <c r="J213">
        <v>95</v>
      </c>
      <c r="K213" t="s">
        <v>64</v>
      </c>
      <c r="L213" t="s">
        <v>30</v>
      </c>
    </row>
    <row r="214" spans="1:12" x14ac:dyDescent="0.25">
      <c r="A214">
        <v>202212</v>
      </c>
      <c r="B214" t="s">
        <v>106</v>
      </c>
      <c r="C214" t="s">
        <v>22</v>
      </c>
      <c r="D214">
        <v>53</v>
      </c>
      <c r="E214">
        <v>71</v>
      </c>
      <c r="F214">
        <v>57</v>
      </c>
      <c r="G214" t="s">
        <v>14</v>
      </c>
      <c r="H214">
        <v>26</v>
      </c>
      <c r="I214">
        <v>13</v>
      </c>
      <c r="J214">
        <v>71</v>
      </c>
      <c r="K214" t="s">
        <v>64</v>
      </c>
      <c r="L214" t="s">
        <v>30</v>
      </c>
    </row>
    <row r="215" spans="1:12" x14ac:dyDescent="0.25">
      <c r="A215">
        <v>202212</v>
      </c>
      <c r="B215" t="s">
        <v>107</v>
      </c>
      <c r="C215" t="s">
        <v>22</v>
      </c>
      <c r="D215">
        <v>39</v>
      </c>
      <c r="E215">
        <v>59</v>
      </c>
      <c r="F215">
        <v>52</v>
      </c>
      <c r="G215" t="s">
        <v>14</v>
      </c>
      <c r="H215">
        <v>15</v>
      </c>
      <c r="I215">
        <v>9</v>
      </c>
      <c r="J215">
        <v>59</v>
      </c>
      <c r="K215" t="s">
        <v>64</v>
      </c>
      <c r="L215" t="s">
        <v>30</v>
      </c>
    </row>
    <row r="216" spans="1:12" x14ac:dyDescent="0.25">
      <c r="A216">
        <v>202212</v>
      </c>
      <c r="B216" t="s">
        <v>108</v>
      </c>
      <c r="C216" t="s">
        <v>22</v>
      </c>
      <c r="D216">
        <v>31</v>
      </c>
      <c r="E216">
        <v>39</v>
      </c>
      <c r="F216">
        <v>48</v>
      </c>
      <c r="G216">
        <v>10</v>
      </c>
      <c r="H216">
        <v>24</v>
      </c>
      <c r="I216">
        <v>7</v>
      </c>
      <c r="J216">
        <v>48</v>
      </c>
      <c r="K216" t="s">
        <v>62</v>
      </c>
      <c r="L216" t="s">
        <v>16</v>
      </c>
    </row>
    <row r="217" spans="1:12" x14ac:dyDescent="0.25">
      <c r="A217">
        <v>202212</v>
      </c>
      <c r="B217" t="s">
        <v>109</v>
      </c>
      <c r="C217" t="s">
        <v>22</v>
      </c>
      <c r="D217">
        <v>56</v>
      </c>
      <c r="E217">
        <v>75</v>
      </c>
      <c r="F217">
        <v>51</v>
      </c>
      <c r="G217">
        <v>11</v>
      </c>
      <c r="H217">
        <v>25</v>
      </c>
      <c r="I217">
        <v>13</v>
      </c>
      <c r="J217">
        <v>75</v>
      </c>
      <c r="K217" t="s">
        <v>64</v>
      </c>
      <c r="L217" t="s">
        <v>30</v>
      </c>
    </row>
    <row r="218" spans="1:12" x14ac:dyDescent="0.25">
      <c r="A218">
        <v>202212</v>
      </c>
      <c r="B218" t="s">
        <v>110</v>
      </c>
      <c r="C218" t="s">
        <v>22</v>
      </c>
      <c r="D218">
        <v>38</v>
      </c>
      <c r="E218">
        <v>52</v>
      </c>
      <c r="F218">
        <v>48</v>
      </c>
      <c r="G218">
        <v>10</v>
      </c>
      <c r="H218">
        <v>25</v>
      </c>
      <c r="I218">
        <v>9</v>
      </c>
      <c r="J218">
        <v>52</v>
      </c>
      <c r="K218" t="s">
        <v>64</v>
      </c>
      <c r="L218" t="s">
        <v>30</v>
      </c>
    </row>
    <row r="219" spans="1:12" x14ac:dyDescent="0.25">
      <c r="A219">
        <v>202212</v>
      </c>
      <c r="B219" t="s">
        <v>111</v>
      </c>
      <c r="C219" t="s">
        <v>22</v>
      </c>
      <c r="D219">
        <v>41</v>
      </c>
      <c r="E219">
        <v>56</v>
      </c>
      <c r="F219">
        <v>51</v>
      </c>
      <c r="G219">
        <v>10</v>
      </c>
      <c r="H219">
        <v>25</v>
      </c>
      <c r="I219">
        <v>11</v>
      </c>
      <c r="J219">
        <v>56</v>
      </c>
      <c r="K219" t="s">
        <v>64</v>
      </c>
      <c r="L219" t="s">
        <v>30</v>
      </c>
    </row>
    <row r="220" spans="1:12" x14ac:dyDescent="0.25">
      <c r="A220">
        <v>202212</v>
      </c>
      <c r="B220" t="s">
        <v>112</v>
      </c>
      <c r="C220" t="s">
        <v>22</v>
      </c>
      <c r="D220">
        <v>36</v>
      </c>
      <c r="E220">
        <v>35</v>
      </c>
      <c r="F220">
        <v>49</v>
      </c>
      <c r="G220">
        <v>8</v>
      </c>
      <c r="H220">
        <v>20</v>
      </c>
      <c r="I220">
        <v>7</v>
      </c>
      <c r="J220">
        <v>49</v>
      </c>
      <c r="K220" t="s">
        <v>62</v>
      </c>
      <c r="L220" t="s">
        <v>16</v>
      </c>
    </row>
    <row r="221" spans="1:12" x14ac:dyDescent="0.25">
      <c r="A221">
        <v>202212</v>
      </c>
      <c r="B221" t="s">
        <v>113</v>
      </c>
      <c r="C221" t="s">
        <v>22</v>
      </c>
      <c r="D221">
        <v>33</v>
      </c>
      <c r="E221">
        <v>51</v>
      </c>
      <c r="F221">
        <v>50</v>
      </c>
      <c r="G221">
        <v>11</v>
      </c>
      <c r="H221">
        <v>8</v>
      </c>
      <c r="I221">
        <v>7</v>
      </c>
      <c r="J221">
        <v>51</v>
      </c>
      <c r="K221" t="s">
        <v>64</v>
      </c>
      <c r="L221" t="s">
        <v>30</v>
      </c>
    </row>
    <row r="222" spans="1:12" x14ac:dyDescent="0.25">
      <c r="A222">
        <v>202212</v>
      </c>
      <c r="B222" t="s">
        <v>114</v>
      </c>
      <c r="C222" t="s">
        <v>22</v>
      </c>
      <c r="D222">
        <v>23</v>
      </c>
      <c r="E222">
        <v>27</v>
      </c>
      <c r="F222">
        <v>50</v>
      </c>
      <c r="G222">
        <v>10</v>
      </c>
      <c r="H222">
        <v>13</v>
      </c>
      <c r="I222">
        <v>7</v>
      </c>
      <c r="J222">
        <v>50</v>
      </c>
      <c r="K222" t="s">
        <v>62</v>
      </c>
      <c r="L222" t="s">
        <v>16</v>
      </c>
    </row>
    <row r="223" spans="1:12" x14ac:dyDescent="0.25">
      <c r="A223">
        <v>202212</v>
      </c>
      <c r="B223" t="s">
        <v>115</v>
      </c>
      <c r="C223" t="s">
        <v>22</v>
      </c>
      <c r="D223">
        <v>38</v>
      </c>
      <c r="E223">
        <v>53</v>
      </c>
      <c r="F223">
        <v>51</v>
      </c>
      <c r="G223">
        <v>11</v>
      </c>
      <c r="H223">
        <v>13</v>
      </c>
      <c r="I223">
        <v>9</v>
      </c>
      <c r="J223">
        <v>53</v>
      </c>
      <c r="K223" t="s">
        <v>64</v>
      </c>
      <c r="L223" t="s">
        <v>30</v>
      </c>
    </row>
    <row r="224" spans="1:12" x14ac:dyDescent="0.25">
      <c r="A224">
        <v>202212</v>
      </c>
      <c r="B224" t="s">
        <v>116</v>
      </c>
      <c r="C224" t="s">
        <v>22</v>
      </c>
      <c r="D224">
        <v>54</v>
      </c>
      <c r="E224">
        <v>68</v>
      </c>
      <c r="F224">
        <v>49</v>
      </c>
      <c r="G224">
        <v>11</v>
      </c>
      <c r="H224">
        <v>19</v>
      </c>
      <c r="I224">
        <v>12</v>
      </c>
      <c r="J224">
        <v>68</v>
      </c>
      <c r="K224" t="s">
        <v>64</v>
      </c>
      <c r="L224" t="s">
        <v>30</v>
      </c>
    </row>
    <row r="225" spans="1:12" x14ac:dyDescent="0.25">
      <c r="A225">
        <v>202212</v>
      </c>
      <c r="B225" t="s">
        <v>86</v>
      </c>
      <c r="C225" t="s">
        <v>56</v>
      </c>
      <c r="D225">
        <v>59</v>
      </c>
      <c r="E225">
        <v>74</v>
      </c>
      <c r="F225">
        <v>46</v>
      </c>
      <c r="G225">
        <v>15</v>
      </c>
      <c r="H225">
        <v>50</v>
      </c>
      <c r="I225">
        <v>31</v>
      </c>
      <c r="J225">
        <v>74</v>
      </c>
      <c r="K225" t="s">
        <v>64</v>
      </c>
      <c r="L225" t="s">
        <v>30</v>
      </c>
    </row>
    <row r="226" spans="1:12" x14ac:dyDescent="0.25">
      <c r="A226">
        <v>202212</v>
      </c>
      <c r="B226" t="s">
        <v>87</v>
      </c>
      <c r="C226" t="s">
        <v>56</v>
      </c>
      <c r="D226">
        <v>55</v>
      </c>
      <c r="E226">
        <v>67</v>
      </c>
      <c r="F226">
        <v>51</v>
      </c>
      <c r="G226">
        <v>14</v>
      </c>
      <c r="H226">
        <v>42</v>
      </c>
      <c r="I226">
        <v>30</v>
      </c>
      <c r="J226">
        <v>67</v>
      </c>
      <c r="K226" t="s">
        <v>64</v>
      </c>
      <c r="L226" t="s">
        <v>30</v>
      </c>
    </row>
    <row r="227" spans="1:12" x14ac:dyDescent="0.25">
      <c r="A227">
        <v>202212</v>
      </c>
      <c r="B227" t="s">
        <v>88</v>
      </c>
      <c r="C227" t="s">
        <v>56</v>
      </c>
      <c r="D227">
        <v>56</v>
      </c>
      <c r="E227">
        <v>73</v>
      </c>
      <c r="F227">
        <v>50</v>
      </c>
      <c r="G227">
        <v>15</v>
      </c>
      <c r="H227">
        <v>49</v>
      </c>
      <c r="I227">
        <v>31</v>
      </c>
      <c r="J227">
        <v>73</v>
      </c>
      <c r="K227" t="s">
        <v>64</v>
      </c>
      <c r="L227" t="s">
        <v>30</v>
      </c>
    </row>
    <row r="228" spans="1:12" x14ac:dyDescent="0.25">
      <c r="A228">
        <v>202212</v>
      </c>
      <c r="B228" t="s">
        <v>89</v>
      </c>
      <c r="C228" t="s">
        <v>56</v>
      </c>
      <c r="D228">
        <v>58</v>
      </c>
      <c r="E228">
        <v>70</v>
      </c>
      <c r="F228">
        <v>50</v>
      </c>
      <c r="G228">
        <v>19</v>
      </c>
      <c r="H228">
        <v>45</v>
      </c>
      <c r="I228">
        <v>34</v>
      </c>
      <c r="J228">
        <v>70</v>
      </c>
      <c r="K228" t="s">
        <v>64</v>
      </c>
      <c r="L228" t="s">
        <v>30</v>
      </c>
    </row>
    <row r="229" spans="1:12" x14ac:dyDescent="0.25">
      <c r="A229">
        <v>202212</v>
      </c>
      <c r="B229" t="s">
        <v>90</v>
      </c>
      <c r="C229" t="s">
        <v>56</v>
      </c>
      <c r="D229">
        <v>61</v>
      </c>
      <c r="E229">
        <v>81</v>
      </c>
      <c r="F229">
        <v>52</v>
      </c>
      <c r="G229">
        <v>19</v>
      </c>
      <c r="H229">
        <v>48</v>
      </c>
      <c r="I229">
        <v>33</v>
      </c>
      <c r="J229">
        <v>81</v>
      </c>
      <c r="K229" t="s">
        <v>64</v>
      </c>
      <c r="L229" t="s">
        <v>30</v>
      </c>
    </row>
    <row r="230" spans="1:12" x14ac:dyDescent="0.25">
      <c r="A230">
        <v>202212</v>
      </c>
      <c r="B230" t="s">
        <v>91</v>
      </c>
      <c r="C230" t="s">
        <v>56</v>
      </c>
      <c r="D230">
        <v>66</v>
      </c>
      <c r="E230">
        <v>86</v>
      </c>
      <c r="F230">
        <v>49</v>
      </c>
      <c r="G230">
        <v>24</v>
      </c>
      <c r="H230">
        <v>41</v>
      </c>
      <c r="I230">
        <v>44</v>
      </c>
      <c r="J230">
        <v>86</v>
      </c>
      <c r="K230" t="s">
        <v>64</v>
      </c>
      <c r="L230" t="s">
        <v>30</v>
      </c>
    </row>
    <row r="231" spans="1:12" x14ac:dyDescent="0.25">
      <c r="A231">
        <v>202212</v>
      </c>
      <c r="B231" t="s">
        <v>92</v>
      </c>
      <c r="C231" t="s">
        <v>56</v>
      </c>
      <c r="D231">
        <v>51</v>
      </c>
      <c r="E231">
        <v>68</v>
      </c>
      <c r="F231">
        <v>49</v>
      </c>
      <c r="G231">
        <v>21</v>
      </c>
      <c r="H231">
        <v>37</v>
      </c>
      <c r="I231">
        <v>40</v>
      </c>
      <c r="J231">
        <v>68</v>
      </c>
      <c r="K231" t="s">
        <v>64</v>
      </c>
      <c r="L231" t="s">
        <v>30</v>
      </c>
    </row>
    <row r="232" spans="1:12" x14ac:dyDescent="0.25">
      <c r="A232">
        <v>202212</v>
      </c>
      <c r="B232" t="s">
        <v>93</v>
      </c>
      <c r="C232" t="s">
        <v>56</v>
      </c>
      <c r="D232">
        <v>40</v>
      </c>
      <c r="E232">
        <v>63</v>
      </c>
      <c r="F232">
        <v>43</v>
      </c>
      <c r="G232">
        <v>16</v>
      </c>
      <c r="H232">
        <v>47</v>
      </c>
      <c r="I232">
        <v>35</v>
      </c>
      <c r="J232">
        <v>63</v>
      </c>
      <c r="K232" t="s">
        <v>64</v>
      </c>
      <c r="L232" t="s">
        <v>30</v>
      </c>
    </row>
    <row r="233" spans="1:12" x14ac:dyDescent="0.25">
      <c r="A233">
        <v>202212</v>
      </c>
      <c r="B233" t="s">
        <v>94</v>
      </c>
      <c r="C233" t="s">
        <v>56</v>
      </c>
      <c r="D233">
        <v>54</v>
      </c>
      <c r="E233">
        <v>69</v>
      </c>
      <c r="F233">
        <v>51</v>
      </c>
      <c r="G233">
        <v>18</v>
      </c>
      <c r="H233">
        <v>31</v>
      </c>
      <c r="I233">
        <v>41</v>
      </c>
      <c r="J233">
        <v>69</v>
      </c>
      <c r="K233" t="s">
        <v>64</v>
      </c>
      <c r="L233" t="s">
        <v>30</v>
      </c>
    </row>
    <row r="234" spans="1:12" x14ac:dyDescent="0.25">
      <c r="A234">
        <v>202212</v>
      </c>
      <c r="B234" t="s">
        <v>95</v>
      </c>
      <c r="C234" t="s">
        <v>56</v>
      </c>
      <c r="D234" t="s">
        <v>14</v>
      </c>
      <c r="E234">
        <v>61</v>
      </c>
      <c r="F234">
        <v>50</v>
      </c>
      <c r="G234">
        <v>27</v>
      </c>
      <c r="H234">
        <v>29</v>
      </c>
      <c r="I234">
        <v>35</v>
      </c>
      <c r="J234">
        <v>61</v>
      </c>
      <c r="K234" t="s">
        <v>64</v>
      </c>
      <c r="L234" t="s">
        <v>30</v>
      </c>
    </row>
    <row r="235" spans="1:12" x14ac:dyDescent="0.25">
      <c r="A235">
        <v>202212</v>
      </c>
      <c r="B235" t="s">
        <v>96</v>
      </c>
      <c r="C235" t="s">
        <v>56</v>
      </c>
      <c r="D235">
        <v>43</v>
      </c>
      <c r="E235">
        <v>61</v>
      </c>
      <c r="F235">
        <v>44</v>
      </c>
      <c r="G235">
        <v>20</v>
      </c>
      <c r="H235">
        <v>31</v>
      </c>
      <c r="I235">
        <v>32</v>
      </c>
      <c r="J235">
        <v>61</v>
      </c>
      <c r="K235" t="s">
        <v>64</v>
      </c>
      <c r="L235" t="s">
        <v>30</v>
      </c>
    </row>
    <row r="236" spans="1:12" x14ac:dyDescent="0.25">
      <c r="A236">
        <v>202212</v>
      </c>
      <c r="B236" t="s">
        <v>97</v>
      </c>
      <c r="C236" t="s">
        <v>56</v>
      </c>
      <c r="D236">
        <v>24</v>
      </c>
      <c r="E236">
        <v>38</v>
      </c>
      <c r="F236">
        <v>41</v>
      </c>
      <c r="G236">
        <v>10</v>
      </c>
      <c r="H236">
        <v>32</v>
      </c>
      <c r="I236">
        <v>22</v>
      </c>
      <c r="J236">
        <v>41</v>
      </c>
      <c r="K236" t="s">
        <v>62</v>
      </c>
      <c r="L236" t="s">
        <v>16</v>
      </c>
    </row>
    <row r="237" spans="1:12" x14ac:dyDescent="0.25">
      <c r="A237">
        <v>202212</v>
      </c>
      <c r="B237" t="s">
        <v>98</v>
      </c>
      <c r="C237" t="s">
        <v>56</v>
      </c>
      <c r="D237">
        <v>26</v>
      </c>
      <c r="E237">
        <v>37</v>
      </c>
      <c r="F237">
        <v>43</v>
      </c>
      <c r="G237">
        <v>13</v>
      </c>
      <c r="H237">
        <v>28</v>
      </c>
      <c r="I237">
        <v>23</v>
      </c>
      <c r="J237">
        <v>43</v>
      </c>
      <c r="K237" t="s">
        <v>62</v>
      </c>
      <c r="L237" t="s">
        <v>16</v>
      </c>
    </row>
    <row r="238" spans="1:12" x14ac:dyDescent="0.25">
      <c r="A238">
        <v>202212</v>
      </c>
      <c r="B238" t="s">
        <v>99</v>
      </c>
      <c r="C238" t="s">
        <v>56</v>
      </c>
      <c r="D238">
        <v>25</v>
      </c>
      <c r="E238">
        <v>36</v>
      </c>
      <c r="F238">
        <v>41</v>
      </c>
      <c r="G238">
        <v>10</v>
      </c>
      <c r="H238">
        <v>30</v>
      </c>
      <c r="I238">
        <v>17</v>
      </c>
      <c r="J238">
        <v>41</v>
      </c>
      <c r="K238" t="s">
        <v>62</v>
      </c>
      <c r="L238" t="s">
        <v>16</v>
      </c>
    </row>
    <row r="239" spans="1:12" x14ac:dyDescent="0.25">
      <c r="A239">
        <v>202212</v>
      </c>
      <c r="B239" t="s">
        <v>100</v>
      </c>
      <c r="C239" t="s">
        <v>56</v>
      </c>
      <c r="D239">
        <v>28</v>
      </c>
      <c r="E239">
        <v>44</v>
      </c>
      <c r="F239">
        <v>45</v>
      </c>
      <c r="G239">
        <v>10</v>
      </c>
      <c r="H239">
        <v>29</v>
      </c>
      <c r="I239">
        <v>23</v>
      </c>
      <c r="J239">
        <v>45</v>
      </c>
      <c r="K239" t="s">
        <v>62</v>
      </c>
      <c r="L239" t="s">
        <v>16</v>
      </c>
    </row>
    <row r="240" spans="1:12" x14ac:dyDescent="0.25">
      <c r="A240">
        <v>202212</v>
      </c>
      <c r="B240" t="s">
        <v>101</v>
      </c>
      <c r="C240" t="s">
        <v>56</v>
      </c>
      <c r="D240">
        <v>49</v>
      </c>
      <c r="E240">
        <v>61</v>
      </c>
      <c r="F240">
        <v>52</v>
      </c>
      <c r="G240">
        <v>12</v>
      </c>
      <c r="H240">
        <v>28</v>
      </c>
      <c r="I240">
        <v>30</v>
      </c>
      <c r="J240">
        <v>61</v>
      </c>
      <c r="K240" t="s">
        <v>64</v>
      </c>
      <c r="L240" t="s">
        <v>30</v>
      </c>
    </row>
    <row r="241" spans="1:12" x14ac:dyDescent="0.25">
      <c r="A241">
        <v>202212</v>
      </c>
      <c r="B241" t="s">
        <v>102</v>
      </c>
      <c r="C241" t="s">
        <v>56</v>
      </c>
      <c r="D241" t="s">
        <v>14</v>
      </c>
      <c r="E241">
        <v>84</v>
      </c>
      <c r="F241">
        <v>52</v>
      </c>
      <c r="G241">
        <v>29</v>
      </c>
      <c r="H241">
        <v>38</v>
      </c>
      <c r="I241">
        <v>45</v>
      </c>
      <c r="J241">
        <v>84</v>
      </c>
      <c r="K241" t="s">
        <v>64</v>
      </c>
      <c r="L241" t="s">
        <v>30</v>
      </c>
    </row>
    <row r="242" spans="1:12" x14ac:dyDescent="0.25">
      <c r="A242">
        <v>202212</v>
      </c>
      <c r="B242" t="s">
        <v>103</v>
      </c>
      <c r="C242" t="s">
        <v>56</v>
      </c>
      <c r="D242" t="s">
        <v>14</v>
      </c>
      <c r="E242">
        <v>89</v>
      </c>
      <c r="F242">
        <v>49</v>
      </c>
      <c r="G242">
        <v>21</v>
      </c>
      <c r="H242">
        <v>46</v>
      </c>
      <c r="I242">
        <v>45</v>
      </c>
      <c r="J242">
        <v>89</v>
      </c>
      <c r="K242" t="s">
        <v>64</v>
      </c>
      <c r="L242" t="s">
        <v>30</v>
      </c>
    </row>
    <row r="243" spans="1:12" x14ac:dyDescent="0.25">
      <c r="A243">
        <v>202212</v>
      </c>
      <c r="B243" t="s">
        <v>104</v>
      </c>
      <c r="C243" t="s">
        <v>56</v>
      </c>
      <c r="D243" t="s">
        <v>14</v>
      </c>
      <c r="E243">
        <v>97</v>
      </c>
      <c r="F243">
        <v>57</v>
      </c>
      <c r="G243">
        <v>27</v>
      </c>
      <c r="H243">
        <v>39</v>
      </c>
      <c r="I243">
        <v>48</v>
      </c>
      <c r="J243">
        <v>97</v>
      </c>
      <c r="K243" t="s">
        <v>64</v>
      </c>
      <c r="L243" t="s">
        <v>30</v>
      </c>
    </row>
    <row r="244" spans="1:12" x14ac:dyDescent="0.25">
      <c r="A244">
        <v>202212</v>
      </c>
      <c r="B244" t="s">
        <v>105</v>
      </c>
      <c r="C244" t="s">
        <v>56</v>
      </c>
      <c r="D244" t="s">
        <v>14</v>
      </c>
      <c r="E244">
        <v>96</v>
      </c>
      <c r="F244">
        <v>54</v>
      </c>
      <c r="G244">
        <v>22</v>
      </c>
      <c r="H244">
        <v>29</v>
      </c>
      <c r="I244">
        <v>47</v>
      </c>
      <c r="J244">
        <v>96</v>
      </c>
      <c r="K244" t="s">
        <v>64</v>
      </c>
      <c r="L244" t="s">
        <v>30</v>
      </c>
    </row>
    <row r="245" spans="1:12" x14ac:dyDescent="0.25">
      <c r="A245">
        <v>202212</v>
      </c>
      <c r="B245" t="s">
        <v>106</v>
      </c>
      <c r="C245" t="s">
        <v>56</v>
      </c>
      <c r="D245" t="s">
        <v>14</v>
      </c>
      <c r="E245">
        <v>59</v>
      </c>
      <c r="F245">
        <v>62</v>
      </c>
      <c r="G245">
        <v>45</v>
      </c>
      <c r="H245">
        <v>25</v>
      </c>
      <c r="I245">
        <v>32</v>
      </c>
      <c r="J245">
        <v>62</v>
      </c>
      <c r="K245" t="s">
        <v>62</v>
      </c>
      <c r="L245" t="s">
        <v>30</v>
      </c>
    </row>
    <row r="246" spans="1:12" x14ac:dyDescent="0.25">
      <c r="A246">
        <v>202212</v>
      </c>
      <c r="B246" t="s">
        <v>107</v>
      </c>
      <c r="C246" t="s">
        <v>56</v>
      </c>
      <c r="D246">
        <v>31</v>
      </c>
      <c r="E246">
        <v>57</v>
      </c>
      <c r="F246">
        <v>59</v>
      </c>
      <c r="G246">
        <v>49</v>
      </c>
      <c r="H246">
        <v>23</v>
      </c>
      <c r="I246">
        <v>24</v>
      </c>
      <c r="J246">
        <v>59</v>
      </c>
      <c r="K246" t="s">
        <v>62</v>
      </c>
      <c r="L246" t="s">
        <v>30</v>
      </c>
    </row>
    <row r="247" spans="1:12" x14ac:dyDescent="0.25">
      <c r="A247">
        <v>202212</v>
      </c>
      <c r="B247" t="s">
        <v>108</v>
      </c>
      <c r="C247" t="s">
        <v>56</v>
      </c>
      <c r="D247">
        <v>26</v>
      </c>
      <c r="E247">
        <v>40</v>
      </c>
      <c r="F247">
        <v>57</v>
      </c>
      <c r="G247">
        <v>38</v>
      </c>
      <c r="H247">
        <v>21</v>
      </c>
      <c r="I247">
        <v>18</v>
      </c>
      <c r="J247">
        <v>57</v>
      </c>
      <c r="K247" t="s">
        <v>62</v>
      </c>
      <c r="L247" t="s">
        <v>30</v>
      </c>
    </row>
    <row r="248" spans="1:12" x14ac:dyDescent="0.25">
      <c r="A248">
        <v>202212</v>
      </c>
      <c r="B248" t="s">
        <v>109</v>
      </c>
      <c r="C248" t="s">
        <v>56</v>
      </c>
      <c r="D248">
        <v>46</v>
      </c>
      <c r="E248">
        <v>68</v>
      </c>
      <c r="F248">
        <v>57</v>
      </c>
      <c r="G248">
        <v>55</v>
      </c>
      <c r="H248">
        <v>26</v>
      </c>
      <c r="I248">
        <v>24</v>
      </c>
      <c r="J248">
        <v>68</v>
      </c>
      <c r="K248" t="s">
        <v>64</v>
      </c>
      <c r="L248" t="s">
        <v>30</v>
      </c>
    </row>
    <row r="249" spans="1:12" x14ac:dyDescent="0.25">
      <c r="A249">
        <v>202212</v>
      </c>
      <c r="B249" t="s">
        <v>110</v>
      </c>
      <c r="C249" t="s">
        <v>56</v>
      </c>
      <c r="D249">
        <v>36</v>
      </c>
      <c r="E249">
        <v>51</v>
      </c>
      <c r="F249">
        <v>57</v>
      </c>
      <c r="G249">
        <v>45</v>
      </c>
      <c r="H249">
        <v>20</v>
      </c>
      <c r="I249">
        <v>18</v>
      </c>
      <c r="J249">
        <v>57</v>
      </c>
      <c r="K249" t="s">
        <v>62</v>
      </c>
      <c r="L249" t="s">
        <v>30</v>
      </c>
    </row>
    <row r="250" spans="1:12" x14ac:dyDescent="0.25">
      <c r="A250">
        <v>202212</v>
      </c>
      <c r="B250" t="s">
        <v>111</v>
      </c>
      <c r="C250" t="s">
        <v>56</v>
      </c>
      <c r="D250">
        <v>43</v>
      </c>
      <c r="E250">
        <v>62</v>
      </c>
      <c r="F250">
        <v>58</v>
      </c>
      <c r="G250">
        <v>54</v>
      </c>
      <c r="H250">
        <v>21</v>
      </c>
      <c r="I250">
        <v>27</v>
      </c>
      <c r="J250">
        <v>62</v>
      </c>
      <c r="K250" t="s">
        <v>64</v>
      </c>
      <c r="L250" t="s">
        <v>30</v>
      </c>
    </row>
    <row r="251" spans="1:12" x14ac:dyDescent="0.25">
      <c r="A251">
        <v>202212</v>
      </c>
      <c r="B251" t="s">
        <v>112</v>
      </c>
      <c r="C251" t="s">
        <v>56</v>
      </c>
      <c r="D251">
        <v>29</v>
      </c>
      <c r="E251">
        <v>42</v>
      </c>
      <c r="F251">
        <v>58</v>
      </c>
      <c r="G251">
        <v>42</v>
      </c>
      <c r="H251">
        <v>15</v>
      </c>
      <c r="I251">
        <v>18</v>
      </c>
      <c r="J251">
        <v>58</v>
      </c>
      <c r="K251" t="s">
        <v>62</v>
      </c>
      <c r="L251" t="s">
        <v>30</v>
      </c>
    </row>
    <row r="252" spans="1:12" x14ac:dyDescent="0.25">
      <c r="A252">
        <v>202212</v>
      </c>
      <c r="B252" t="s">
        <v>113</v>
      </c>
      <c r="C252" t="s">
        <v>56</v>
      </c>
      <c r="D252">
        <v>35</v>
      </c>
      <c r="E252">
        <v>51</v>
      </c>
      <c r="F252">
        <v>57</v>
      </c>
      <c r="G252">
        <v>41</v>
      </c>
      <c r="H252">
        <v>15</v>
      </c>
      <c r="I252">
        <v>19</v>
      </c>
      <c r="J252">
        <v>57</v>
      </c>
      <c r="K252" t="s">
        <v>62</v>
      </c>
      <c r="L252" t="s">
        <v>30</v>
      </c>
    </row>
    <row r="253" spans="1:12" x14ac:dyDescent="0.25">
      <c r="A253">
        <v>202212</v>
      </c>
      <c r="B253" t="s">
        <v>114</v>
      </c>
      <c r="C253" t="s">
        <v>56</v>
      </c>
      <c r="D253">
        <v>23</v>
      </c>
      <c r="E253">
        <v>23</v>
      </c>
      <c r="F253">
        <v>57</v>
      </c>
      <c r="G253">
        <v>12</v>
      </c>
      <c r="H253">
        <v>16</v>
      </c>
      <c r="I253">
        <v>15</v>
      </c>
      <c r="J253">
        <v>57</v>
      </c>
      <c r="K253" t="s">
        <v>62</v>
      </c>
      <c r="L253" t="s">
        <v>30</v>
      </c>
    </row>
    <row r="254" spans="1:12" x14ac:dyDescent="0.25">
      <c r="A254">
        <v>202212</v>
      </c>
      <c r="B254" t="s">
        <v>115</v>
      </c>
      <c r="C254" t="s">
        <v>56</v>
      </c>
      <c r="D254">
        <v>40</v>
      </c>
      <c r="E254">
        <v>55</v>
      </c>
      <c r="F254">
        <v>57</v>
      </c>
      <c r="G254">
        <v>21</v>
      </c>
      <c r="H254">
        <v>17</v>
      </c>
      <c r="I254">
        <v>24</v>
      </c>
      <c r="J254">
        <v>57</v>
      </c>
      <c r="K254" t="s">
        <v>62</v>
      </c>
      <c r="L254" t="s">
        <v>30</v>
      </c>
    </row>
    <row r="255" spans="1:12" x14ac:dyDescent="0.25">
      <c r="A255">
        <v>202212</v>
      </c>
      <c r="B255" t="s">
        <v>116</v>
      </c>
      <c r="C255" t="s">
        <v>56</v>
      </c>
      <c r="D255">
        <v>47</v>
      </c>
      <c r="E255">
        <v>58</v>
      </c>
      <c r="F255">
        <v>56</v>
      </c>
      <c r="G255">
        <v>21</v>
      </c>
      <c r="H255">
        <v>23</v>
      </c>
      <c r="I255">
        <v>24</v>
      </c>
      <c r="J255">
        <v>58</v>
      </c>
      <c r="K255" t="s">
        <v>64</v>
      </c>
      <c r="L255" t="s">
        <v>30</v>
      </c>
    </row>
    <row r="256" spans="1:12" x14ac:dyDescent="0.25">
      <c r="A256">
        <v>202212</v>
      </c>
      <c r="B256" t="s">
        <v>86</v>
      </c>
      <c r="C256" t="s">
        <v>58</v>
      </c>
      <c r="D256">
        <v>53</v>
      </c>
      <c r="E256">
        <v>81</v>
      </c>
      <c r="F256">
        <v>42</v>
      </c>
      <c r="G256">
        <v>9</v>
      </c>
      <c r="H256">
        <v>24</v>
      </c>
      <c r="I256">
        <v>12</v>
      </c>
      <c r="J256">
        <v>81</v>
      </c>
      <c r="K256" t="s">
        <v>64</v>
      </c>
      <c r="L256" t="s">
        <v>30</v>
      </c>
    </row>
    <row r="257" spans="1:12" x14ac:dyDescent="0.25">
      <c r="A257">
        <v>202212</v>
      </c>
      <c r="B257" t="s">
        <v>87</v>
      </c>
      <c r="C257" t="s">
        <v>58</v>
      </c>
      <c r="D257">
        <v>55</v>
      </c>
      <c r="E257">
        <v>92</v>
      </c>
      <c r="F257">
        <v>43</v>
      </c>
      <c r="G257">
        <v>11</v>
      </c>
      <c r="H257">
        <v>24</v>
      </c>
      <c r="I257">
        <v>13</v>
      </c>
      <c r="J257">
        <v>92</v>
      </c>
      <c r="K257" t="s">
        <v>64</v>
      </c>
      <c r="L257" t="s">
        <v>30</v>
      </c>
    </row>
    <row r="258" spans="1:12" x14ac:dyDescent="0.25">
      <c r="A258">
        <v>202212</v>
      </c>
      <c r="B258" t="s">
        <v>88</v>
      </c>
      <c r="C258" t="s">
        <v>58</v>
      </c>
      <c r="D258">
        <v>54</v>
      </c>
      <c r="E258">
        <v>74</v>
      </c>
      <c r="F258">
        <v>47</v>
      </c>
      <c r="G258">
        <v>8</v>
      </c>
      <c r="H258">
        <v>29</v>
      </c>
      <c r="I258">
        <v>11</v>
      </c>
      <c r="J258">
        <v>74</v>
      </c>
      <c r="K258" t="s">
        <v>64</v>
      </c>
      <c r="L258" t="s">
        <v>30</v>
      </c>
    </row>
    <row r="259" spans="1:12" x14ac:dyDescent="0.25">
      <c r="A259">
        <v>202212</v>
      </c>
      <c r="B259" t="s">
        <v>89</v>
      </c>
      <c r="C259" t="s">
        <v>58</v>
      </c>
      <c r="D259">
        <v>44</v>
      </c>
      <c r="E259">
        <v>71</v>
      </c>
      <c r="F259">
        <v>43</v>
      </c>
      <c r="G259">
        <v>10</v>
      </c>
      <c r="H259">
        <v>24</v>
      </c>
      <c r="I259">
        <v>12</v>
      </c>
      <c r="J259">
        <v>71</v>
      </c>
      <c r="K259" t="s">
        <v>64</v>
      </c>
      <c r="L259" t="s">
        <v>30</v>
      </c>
    </row>
    <row r="260" spans="1:12" x14ac:dyDescent="0.25">
      <c r="A260">
        <v>202212</v>
      </c>
      <c r="B260" t="s">
        <v>90</v>
      </c>
      <c r="C260" t="s">
        <v>58</v>
      </c>
      <c r="D260">
        <v>45</v>
      </c>
      <c r="E260">
        <v>76</v>
      </c>
      <c r="F260">
        <v>45</v>
      </c>
      <c r="G260">
        <v>9</v>
      </c>
      <c r="H260">
        <v>29</v>
      </c>
      <c r="I260">
        <v>10</v>
      </c>
      <c r="J260">
        <v>76</v>
      </c>
      <c r="K260" t="s">
        <v>64</v>
      </c>
      <c r="L260" t="s">
        <v>30</v>
      </c>
    </row>
    <row r="261" spans="1:12" x14ac:dyDescent="0.25">
      <c r="A261">
        <v>202212</v>
      </c>
      <c r="B261" t="s">
        <v>91</v>
      </c>
      <c r="C261" t="s">
        <v>58</v>
      </c>
      <c r="D261">
        <v>51</v>
      </c>
      <c r="E261">
        <v>81</v>
      </c>
      <c r="F261">
        <v>45</v>
      </c>
      <c r="G261">
        <v>10</v>
      </c>
      <c r="H261">
        <v>28</v>
      </c>
      <c r="I261">
        <v>12</v>
      </c>
      <c r="J261">
        <v>81</v>
      </c>
      <c r="K261" t="s">
        <v>64</v>
      </c>
      <c r="L261" t="s">
        <v>30</v>
      </c>
    </row>
    <row r="262" spans="1:12" x14ac:dyDescent="0.25">
      <c r="A262">
        <v>202212</v>
      </c>
      <c r="B262" t="s">
        <v>92</v>
      </c>
      <c r="C262" t="s">
        <v>58</v>
      </c>
      <c r="D262">
        <v>45</v>
      </c>
      <c r="E262">
        <v>72</v>
      </c>
      <c r="F262">
        <v>45</v>
      </c>
      <c r="G262">
        <v>10</v>
      </c>
      <c r="H262">
        <v>27</v>
      </c>
      <c r="I262">
        <v>13</v>
      </c>
      <c r="J262">
        <v>72</v>
      </c>
      <c r="K262" t="s">
        <v>64</v>
      </c>
      <c r="L262" t="s">
        <v>30</v>
      </c>
    </row>
    <row r="263" spans="1:12" x14ac:dyDescent="0.25">
      <c r="A263">
        <v>202212</v>
      </c>
      <c r="B263" t="s">
        <v>93</v>
      </c>
      <c r="C263" t="s">
        <v>58</v>
      </c>
      <c r="D263">
        <v>51</v>
      </c>
      <c r="E263">
        <v>75</v>
      </c>
      <c r="F263">
        <v>44</v>
      </c>
      <c r="G263">
        <v>8</v>
      </c>
      <c r="H263">
        <v>32</v>
      </c>
      <c r="I263">
        <v>9</v>
      </c>
      <c r="J263">
        <v>75</v>
      </c>
      <c r="K263" t="s">
        <v>64</v>
      </c>
      <c r="L263" t="s">
        <v>30</v>
      </c>
    </row>
    <row r="264" spans="1:12" x14ac:dyDescent="0.25">
      <c r="A264">
        <v>202212</v>
      </c>
      <c r="B264" t="s">
        <v>94</v>
      </c>
      <c r="C264" t="s">
        <v>58</v>
      </c>
      <c r="D264">
        <v>59</v>
      </c>
      <c r="E264">
        <v>94</v>
      </c>
      <c r="F264">
        <v>48</v>
      </c>
      <c r="G264">
        <v>10</v>
      </c>
      <c r="H264">
        <v>25</v>
      </c>
      <c r="I264">
        <v>12</v>
      </c>
      <c r="J264">
        <v>94</v>
      </c>
      <c r="K264" t="s">
        <v>64</v>
      </c>
      <c r="L264" t="s">
        <v>30</v>
      </c>
    </row>
    <row r="265" spans="1:12" x14ac:dyDescent="0.25">
      <c r="A265">
        <v>202212</v>
      </c>
      <c r="B265" t="s">
        <v>95</v>
      </c>
      <c r="C265" t="s">
        <v>58</v>
      </c>
      <c r="D265">
        <v>35</v>
      </c>
      <c r="E265">
        <v>54</v>
      </c>
      <c r="F265">
        <v>43</v>
      </c>
      <c r="G265">
        <v>9</v>
      </c>
      <c r="H265">
        <v>13</v>
      </c>
      <c r="I265">
        <v>6</v>
      </c>
      <c r="J265">
        <v>54</v>
      </c>
      <c r="K265" t="s">
        <v>64</v>
      </c>
      <c r="L265" t="s">
        <v>30</v>
      </c>
    </row>
    <row r="266" spans="1:12" x14ac:dyDescent="0.25">
      <c r="A266">
        <v>202212</v>
      </c>
      <c r="B266" t="s">
        <v>96</v>
      </c>
      <c r="C266" t="s">
        <v>58</v>
      </c>
      <c r="D266">
        <v>44</v>
      </c>
      <c r="E266">
        <v>68</v>
      </c>
      <c r="F266">
        <v>44</v>
      </c>
      <c r="G266">
        <v>8</v>
      </c>
      <c r="H266">
        <v>15</v>
      </c>
      <c r="I266">
        <v>9</v>
      </c>
      <c r="J266">
        <v>68</v>
      </c>
      <c r="K266" t="s">
        <v>64</v>
      </c>
      <c r="L266" t="s">
        <v>30</v>
      </c>
    </row>
    <row r="267" spans="1:12" x14ac:dyDescent="0.25">
      <c r="A267">
        <v>202212</v>
      </c>
      <c r="B267" t="s">
        <v>97</v>
      </c>
      <c r="C267" t="s">
        <v>58</v>
      </c>
      <c r="D267">
        <v>32</v>
      </c>
      <c r="E267">
        <v>57</v>
      </c>
      <c r="F267">
        <v>45</v>
      </c>
      <c r="G267">
        <v>5</v>
      </c>
      <c r="H267">
        <v>18</v>
      </c>
      <c r="I267">
        <v>4</v>
      </c>
      <c r="J267">
        <v>57</v>
      </c>
      <c r="K267" t="s">
        <v>64</v>
      </c>
      <c r="L267" t="s">
        <v>30</v>
      </c>
    </row>
    <row r="268" spans="1:12" x14ac:dyDescent="0.25">
      <c r="A268">
        <v>202212</v>
      </c>
      <c r="B268" t="s">
        <v>98</v>
      </c>
      <c r="C268" t="s">
        <v>58</v>
      </c>
      <c r="D268">
        <v>45</v>
      </c>
      <c r="E268">
        <v>71</v>
      </c>
      <c r="F268">
        <v>48</v>
      </c>
      <c r="G268">
        <v>9</v>
      </c>
      <c r="H268">
        <v>13</v>
      </c>
      <c r="I268">
        <v>7</v>
      </c>
      <c r="J268">
        <v>71</v>
      </c>
      <c r="K268" t="s">
        <v>64</v>
      </c>
      <c r="L268" t="s">
        <v>30</v>
      </c>
    </row>
    <row r="269" spans="1:12" x14ac:dyDescent="0.25">
      <c r="A269">
        <v>202212</v>
      </c>
      <c r="B269" t="s">
        <v>99</v>
      </c>
      <c r="C269" t="s">
        <v>58</v>
      </c>
      <c r="D269">
        <v>46</v>
      </c>
      <c r="E269">
        <v>71</v>
      </c>
      <c r="F269">
        <v>48</v>
      </c>
      <c r="G269">
        <v>8</v>
      </c>
      <c r="H269">
        <v>11</v>
      </c>
      <c r="I269">
        <v>7</v>
      </c>
      <c r="J269">
        <v>71</v>
      </c>
      <c r="K269" t="s">
        <v>64</v>
      </c>
      <c r="L269" t="s">
        <v>30</v>
      </c>
    </row>
    <row r="270" spans="1:12" x14ac:dyDescent="0.25">
      <c r="A270">
        <v>202212</v>
      </c>
      <c r="B270" t="s">
        <v>100</v>
      </c>
      <c r="C270" t="s">
        <v>58</v>
      </c>
      <c r="D270">
        <v>28</v>
      </c>
      <c r="E270">
        <v>53</v>
      </c>
      <c r="F270">
        <v>48</v>
      </c>
      <c r="G270">
        <v>5</v>
      </c>
      <c r="H270">
        <v>15</v>
      </c>
      <c r="I270">
        <v>4</v>
      </c>
      <c r="J270">
        <v>53</v>
      </c>
      <c r="K270" t="s">
        <v>64</v>
      </c>
      <c r="L270" t="s">
        <v>30</v>
      </c>
    </row>
    <row r="271" spans="1:12" x14ac:dyDescent="0.25">
      <c r="A271">
        <v>202212</v>
      </c>
      <c r="B271" t="s">
        <v>101</v>
      </c>
      <c r="C271" t="s">
        <v>58</v>
      </c>
      <c r="D271">
        <v>46</v>
      </c>
      <c r="E271">
        <v>73</v>
      </c>
      <c r="F271">
        <v>50</v>
      </c>
      <c r="G271">
        <v>8</v>
      </c>
      <c r="H271">
        <v>14</v>
      </c>
      <c r="I271">
        <v>7</v>
      </c>
      <c r="J271">
        <v>73</v>
      </c>
      <c r="K271" t="s">
        <v>64</v>
      </c>
      <c r="L271" t="s">
        <v>30</v>
      </c>
    </row>
    <row r="272" spans="1:12" x14ac:dyDescent="0.25">
      <c r="A272">
        <v>202212</v>
      </c>
      <c r="B272" t="s">
        <v>102</v>
      </c>
      <c r="C272" t="s">
        <v>58</v>
      </c>
      <c r="D272">
        <v>54</v>
      </c>
      <c r="E272">
        <v>81</v>
      </c>
      <c r="F272">
        <v>49</v>
      </c>
      <c r="G272">
        <v>17</v>
      </c>
      <c r="H272">
        <v>12</v>
      </c>
      <c r="I272" t="s">
        <v>14</v>
      </c>
      <c r="J272">
        <v>81</v>
      </c>
      <c r="K272" t="s">
        <v>64</v>
      </c>
      <c r="L272" t="s">
        <v>30</v>
      </c>
    </row>
    <row r="273" spans="1:12" x14ac:dyDescent="0.25">
      <c r="A273">
        <v>202212</v>
      </c>
      <c r="B273" t="s">
        <v>103</v>
      </c>
      <c r="C273" t="s">
        <v>58</v>
      </c>
      <c r="D273">
        <v>51</v>
      </c>
      <c r="E273">
        <v>80</v>
      </c>
      <c r="F273">
        <v>50</v>
      </c>
      <c r="G273">
        <v>9</v>
      </c>
      <c r="H273">
        <v>17</v>
      </c>
      <c r="I273">
        <v>12</v>
      </c>
      <c r="J273">
        <v>80</v>
      </c>
      <c r="K273" t="s">
        <v>64</v>
      </c>
      <c r="L273" t="s">
        <v>30</v>
      </c>
    </row>
    <row r="274" spans="1:12" x14ac:dyDescent="0.25">
      <c r="A274">
        <v>202212</v>
      </c>
      <c r="B274" t="s">
        <v>104</v>
      </c>
      <c r="C274" t="s">
        <v>58</v>
      </c>
      <c r="D274">
        <v>57</v>
      </c>
      <c r="E274">
        <v>87</v>
      </c>
      <c r="F274">
        <v>50</v>
      </c>
      <c r="G274">
        <v>12</v>
      </c>
      <c r="H274">
        <v>18</v>
      </c>
      <c r="I274">
        <v>13</v>
      </c>
      <c r="J274">
        <v>87</v>
      </c>
      <c r="K274" t="s">
        <v>64</v>
      </c>
      <c r="L274" t="s">
        <v>30</v>
      </c>
    </row>
    <row r="275" spans="1:12" x14ac:dyDescent="0.25">
      <c r="A275">
        <v>202212</v>
      </c>
      <c r="B275" t="s">
        <v>105</v>
      </c>
      <c r="C275" t="s">
        <v>58</v>
      </c>
      <c r="D275">
        <v>72</v>
      </c>
      <c r="E275">
        <v>105</v>
      </c>
      <c r="F275">
        <v>49</v>
      </c>
      <c r="G275">
        <v>19</v>
      </c>
      <c r="H275">
        <v>18</v>
      </c>
      <c r="I275">
        <v>12</v>
      </c>
      <c r="J275">
        <v>105</v>
      </c>
      <c r="K275" t="s">
        <v>64</v>
      </c>
      <c r="L275" t="s">
        <v>60</v>
      </c>
    </row>
    <row r="276" spans="1:12" x14ac:dyDescent="0.25">
      <c r="A276">
        <v>202212</v>
      </c>
      <c r="B276" t="s">
        <v>106</v>
      </c>
      <c r="C276" t="s">
        <v>58</v>
      </c>
      <c r="D276">
        <v>57</v>
      </c>
      <c r="E276">
        <v>86</v>
      </c>
      <c r="F276">
        <v>53</v>
      </c>
      <c r="G276">
        <v>7</v>
      </c>
      <c r="H276">
        <v>27</v>
      </c>
      <c r="I276">
        <v>11</v>
      </c>
      <c r="J276">
        <v>86</v>
      </c>
      <c r="K276" t="s">
        <v>64</v>
      </c>
      <c r="L276" t="s">
        <v>30</v>
      </c>
    </row>
    <row r="277" spans="1:12" x14ac:dyDescent="0.25">
      <c r="A277">
        <v>202212</v>
      </c>
      <c r="B277" t="s">
        <v>107</v>
      </c>
      <c r="C277" t="s">
        <v>58</v>
      </c>
      <c r="D277">
        <v>36</v>
      </c>
      <c r="E277">
        <v>57</v>
      </c>
      <c r="F277">
        <v>49</v>
      </c>
      <c r="G277">
        <v>6</v>
      </c>
      <c r="H277">
        <v>13</v>
      </c>
      <c r="I277">
        <v>7</v>
      </c>
      <c r="J277">
        <v>57</v>
      </c>
      <c r="K277" t="s">
        <v>64</v>
      </c>
      <c r="L277" t="s">
        <v>30</v>
      </c>
    </row>
    <row r="278" spans="1:12" x14ac:dyDescent="0.25">
      <c r="A278">
        <v>202212</v>
      </c>
      <c r="B278" t="s">
        <v>108</v>
      </c>
      <c r="C278" t="s">
        <v>58</v>
      </c>
      <c r="D278">
        <v>21</v>
      </c>
      <c r="E278">
        <v>33</v>
      </c>
      <c r="F278">
        <v>50</v>
      </c>
      <c r="G278">
        <v>4</v>
      </c>
      <c r="H278">
        <v>16</v>
      </c>
      <c r="I278">
        <v>3</v>
      </c>
      <c r="J278">
        <v>50</v>
      </c>
      <c r="K278" t="s">
        <v>62</v>
      </c>
      <c r="L278" t="s">
        <v>16</v>
      </c>
    </row>
    <row r="279" spans="1:12" x14ac:dyDescent="0.25">
      <c r="A279">
        <v>202212</v>
      </c>
      <c r="B279" t="s">
        <v>109</v>
      </c>
      <c r="C279" t="s">
        <v>58</v>
      </c>
      <c r="D279">
        <v>58</v>
      </c>
      <c r="E279">
        <v>92</v>
      </c>
      <c r="F279">
        <v>51</v>
      </c>
      <c r="G279">
        <v>10</v>
      </c>
      <c r="H279">
        <v>17</v>
      </c>
      <c r="I279">
        <v>11</v>
      </c>
      <c r="J279">
        <v>92</v>
      </c>
      <c r="K279" t="s">
        <v>64</v>
      </c>
      <c r="L279" t="s">
        <v>30</v>
      </c>
    </row>
    <row r="280" spans="1:12" x14ac:dyDescent="0.25">
      <c r="A280">
        <v>202212</v>
      </c>
      <c r="B280" t="s">
        <v>110</v>
      </c>
      <c r="C280" t="s">
        <v>58</v>
      </c>
      <c r="D280">
        <v>42</v>
      </c>
      <c r="E280">
        <v>51</v>
      </c>
      <c r="F280">
        <v>50</v>
      </c>
      <c r="G280">
        <v>5</v>
      </c>
      <c r="H280">
        <v>16</v>
      </c>
      <c r="I280">
        <v>5</v>
      </c>
      <c r="J280">
        <v>51</v>
      </c>
      <c r="K280" t="s">
        <v>64</v>
      </c>
      <c r="L280" t="s">
        <v>30</v>
      </c>
    </row>
    <row r="281" spans="1:12" x14ac:dyDescent="0.25">
      <c r="A281">
        <v>202212</v>
      </c>
      <c r="B281" t="s">
        <v>111</v>
      </c>
      <c r="C281" t="s">
        <v>58</v>
      </c>
      <c r="D281">
        <v>36</v>
      </c>
      <c r="E281">
        <v>57</v>
      </c>
      <c r="F281">
        <v>51</v>
      </c>
      <c r="G281">
        <v>7</v>
      </c>
      <c r="H281">
        <v>14</v>
      </c>
      <c r="I281">
        <v>6</v>
      </c>
      <c r="J281">
        <v>57</v>
      </c>
      <c r="K281" t="s">
        <v>64</v>
      </c>
      <c r="L281" t="s">
        <v>30</v>
      </c>
    </row>
    <row r="282" spans="1:12" x14ac:dyDescent="0.25">
      <c r="A282">
        <v>202212</v>
      </c>
      <c r="B282" t="s">
        <v>112</v>
      </c>
      <c r="C282" t="s">
        <v>58</v>
      </c>
      <c r="D282">
        <v>17</v>
      </c>
      <c r="E282">
        <v>26</v>
      </c>
      <c r="F282">
        <v>48</v>
      </c>
      <c r="G282">
        <v>4</v>
      </c>
      <c r="H282">
        <v>11</v>
      </c>
      <c r="I282">
        <v>2</v>
      </c>
      <c r="J282">
        <v>48</v>
      </c>
      <c r="K282" t="s">
        <v>62</v>
      </c>
      <c r="L282" t="s">
        <v>16</v>
      </c>
    </row>
    <row r="283" spans="1:12" x14ac:dyDescent="0.25">
      <c r="A283">
        <v>202212</v>
      </c>
      <c r="B283" t="s">
        <v>113</v>
      </c>
      <c r="C283" t="s">
        <v>58</v>
      </c>
      <c r="D283">
        <v>46</v>
      </c>
      <c r="E283">
        <v>66</v>
      </c>
      <c r="F283">
        <v>49</v>
      </c>
      <c r="G283">
        <v>8</v>
      </c>
      <c r="H283">
        <v>8</v>
      </c>
      <c r="I283">
        <v>5</v>
      </c>
      <c r="J283">
        <v>66</v>
      </c>
      <c r="K283" t="s">
        <v>64</v>
      </c>
      <c r="L283" t="s">
        <v>30</v>
      </c>
    </row>
    <row r="284" spans="1:12" x14ac:dyDescent="0.25">
      <c r="A284">
        <v>202212</v>
      </c>
      <c r="B284" t="s">
        <v>114</v>
      </c>
      <c r="C284" t="s">
        <v>58</v>
      </c>
      <c r="D284">
        <v>15</v>
      </c>
      <c r="E284">
        <v>50</v>
      </c>
      <c r="F284">
        <v>50</v>
      </c>
      <c r="G284">
        <v>4</v>
      </c>
      <c r="H284">
        <v>13</v>
      </c>
      <c r="I284" t="s">
        <v>14</v>
      </c>
      <c r="J284">
        <v>50</v>
      </c>
      <c r="K284" t="s">
        <v>64</v>
      </c>
      <c r="L284" t="s">
        <v>16</v>
      </c>
    </row>
    <row r="285" spans="1:12" x14ac:dyDescent="0.25">
      <c r="A285">
        <v>202212</v>
      </c>
      <c r="B285" t="s">
        <v>115</v>
      </c>
      <c r="C285" t="s">
        <v>58</v>
      </c>
      <c r="D285">
        <v>36</v>
      </c>
      <c r="E285">
        <v>51</v>
      </c>
      <c r="F285">
        <v>51</v>
      </c>
      <c r="G285">
        <v>8</v>
      </c>
      <c r="H285">
        <v>13</v>
      </c>
      <c r="I285">
        <v>5</v>
      </c>
      <c r="J285">
        <v>51</v>
      </c>
      <c r="K285" t="s">
        <v>64</v>
      </c>
      <c r="L285" t="s">
        <v>30</v>
      </c>
    </row>
    <row r="286" spans="1:12" x14ac:dyDescent="0.25">
      <c r="A286">
        <v>202212</v>
      </c>
      <c r="B286" t="s">
        <v>116</v>
      </c>
      <c r="C286" t="s">
        <v>58</v>
      </c>
      <c r="D286">
        <v>48</v>
      </c>
      <c r="E286">
        <v>49</v>
      </c>
      <c r="F286" t="s">
        <v>14</v>
      </c>
      <c r="G286">
        <v>24</v>
      </c>
      <c r="H286">
        <v>14</v>
      </c>
      <c r="I286" t="s">
        <v>14</v>
      </c>
      <c r="J286">
        <v>49</v>
      </c>
      <c r="K286" t="s">
        <v>64</v>
      </c>
      <c r="L286" t="s">
        <v>16</v>
      </c>
    </row>
    <row r="287" spans="1:12" x14ac:dyDescent="0.25">
      <c r="A287">
        <v>202212</v>
      </c>
      <c r="B287" t="s">
        <v>86</v>
      </c>
      <c r="C287" t="s">
        <v>59</v>
      </c>
      <c r="D287">
        <v>64</v>
      </c>
      <c r="E287">
        <v>93</v>
      </c>
      <c r="F287">
        <v>52</v>
      </c>
      <c r="G287">
        <v>7</v>
      </c>
      <c r="H287">
        <v>27</v>
      </c>
      <c r="I287">
        <v>19</v>
      </c>
      <c r="J287">
        <v>93</v>
      </c>
      <c r="K287" t="s">
        <v>64</v>
      </c>
      <c r="L287" t="s">
        <v>30</v>
      </c>
    </row>
    <row r="288" spans="1:12" x14ac:dyDescent="0.25">
      <c r="A288">
        <v>202212</v>
      </c>
      <c r="B288" t="s">
        <v>87</v>
      </c>
      <c r="C288" t="s">
        <v>59</v>
      </c>
      <c r="D288">
        <v>60</v>
      </c>
      <c r="E288">
        <v>94</v>
      </c>
      <c r="F288">
        <v>52</v>
      </c>
      <c r="G288">
        <v>9</v>
      </c>
      <c r="H288">
        <v>20</v>
      </c>
      <c r="I288">
        <v>18</v>
      </c>
      <c r="J288">
        <v>94</v>
      </c>
      <c r="K288" t="s">
        <v>64</v>
      </c>
      <c r="L288" t="s">
        <v>30</v>
      </c>
    </row>
    <row r="289" spans="1:12" x14ac:dyDescent="0.25">
      <c r="A289">
        <v>202212</v>
      </c>
      <c r="B289" t="s">
        <v>88</v>
      </c>
      <c r="C289" t="s">
        <v>59</v>
      </c>
      <c r="D289">
        <v>55</v>
      </c>
      <c r="E289">
        <v>100</v>
      </c>
      <c r="F289">
        <v>52</v>
      </c>
      <c r="G289">
        <v>7</v>
      </c>
      <c r="H289">
        <v>26</v>
      </c>
      <c r="I289">
        <v>17</v>
      </c>
      <c r="J289">
        <v>100</v>
      </c>
      <c r="K289" t="s">
        <v>64</v>
      </c>
      <c r="L289" t="s">
        <v>30</v>
      </c>
    </row>
    <row r="290" spans="1:12" x14ac:dyDescent="0.25">
      <c r="A290">
        <v>202212</v>
      </c>
      <c r="B290" t="s">
        <v>89</v>
      </c>
      <c r="C290" t="s">
        <v>59</v>
      </c>
      <c r="D290">
        <v>65</v>
      </c>
      <c r="E290">
        <v>95</v>
      </c>
      <c r="F290">
        <v>52</v>
      </c>
      <c r="G290">
        <v>9</v>
      </c>
      <c r="H290">
        <v>18</v>
      </c>
      <c r="I290">
        <v>14</v>
      </c>
      <c r="J290">
        <v>95</v>
      </c>
      <c r="K290" t="s">
        <v>64</v>
      </c>
      <c r="L290" t="s">
        <v>30</v>
      </c>
    </row>
    <row r="291" spans="1:12" x14ac:dyDescent="0.25">
      <c r="A291">
        <v>202212</v>
      </c>
      <c r="B291" t="s">
        <v>90</v>
      </c>
      <c r="C291" t="s">
        <v>59</v>
      </c>
      <c r="D291">
        <v>74</v>
      </c>
      <c r="E291">
        <v>117</v>
      </c>
      <c r="F291">
        <v>52</v>
      </c>
      <c r="G291">
        <v>9</v>
      </c>
      <c r="H291">
        <v>21</v>
      </c>
      <c r="I291">
        <v>13</v>
      </c>
      <c r="J291">
        <v>117</v>
      </c>
      <c r="K291" t="s">
        <v>64</v>
      </c>
      <c r="L291" t="s">
        <v>60</v>
      </c>
    </row>
    <row r="292" spans="1:12" x14ac:dyDescent="0.25">
      <c r="A292">
        <v>202212</v>
      </c>
      <c r="B292" t="s">
        <v>91</v>
      </c>
      <c r="C292" t="s">
        <v>59</v>
      </c>
      <c r="D292">
        <v>70</v>
      </c>
      <c r="E292">
        <v>107</v>
      </c>
      <c r="F292" t="s">
        <v>14</v>
      </c>
      <c r="G292" t="s">
        <v>14</v>
      </c>
      <c r="H292" t="s">
        <v>14</v>
      </c>
      <c r="I292" t="s">
        <v>14</v>
      </c>
      <c r="J292">
        <v>107</v>
      </c>
      <c r="K292" t="s">
        <v>64</v>
      </c>
      <c r="L292" t="s">
        <v>60</v>
      </c>
    </row>
    <row r="293" spans="1:12" x14ac:dyDescent="0.25">
      <c r="A293">
        <v>202212</v>
      </c>
      <c r="B293" t="s">
        <v>92</v>
      </c>
      <c r="C293" t="s">
        <v>59</v>
      </c>
      <c r="D293">
        <v>53</v>
      </c>
      <c r="E293">
        <v>88</v>
      </c>
      <c r="F293">
        <v>52</v>
      </c>
      <c r="G293">
        <v>11</v>
      </c>
      <c r="H293">
        <v>13</v>
      </c>
      <c r="I293">
        <v>18</v>
      </c>
      <c r="J293">
        <v>88</v>
      </c>
      <c r="K293" t="s">
        <v>64</v>
      </c>
      <c r="L293" t="s">
        <v>30</v>
      </c>
    </row>
    <row r="294" spans="1:12" x14ac:dyDescent="0.25">
      <c r="A294">
        <v>202212</v>
      </c>
      <c r="B294" t="s">
        <v>93</v>
      </c>
      <c r="C294" t="s">
        <v>59</v>
      </c>
      <c r="D294">
        <v>50</v>
      </c>
      <c r="E294">
        <v>85</v>
      </c>
      <c r="F294">
        <v>52</v>
      </c>
      <c r="G294">
        <v>6</v>
      </c>
      <c r="H294">
        <v>25</v>
      </c>
      <c r="I294">
        <v>18</v>
      </c>
      <c r="J294">
        <v>85</v>
      </c>
      <c r="K294" t="s">
        <v>64</v>
      </c>
      <c r="L294" t="s">
        <v>30</v>
      </c>
    </row>
    <row r="295" spans="1:12" x14ac:dyDescent="0.25">
      <c r="A295">
        <v>202212</v>
      </c>
      <c r="B295" t="s">
        <v>94</v>
      </c>
      <c r="C295" t="s">
        <v>59</v>
      </c>
      <c r="D295">
        <v>54</v>
      </c>
      <c r="E295">
        <v>91</v>
      </c>
      <c r="F295">
        <v>51</v>
      </c>
      <c r="G295">
        <v>10</v>
      </c>
      <c r="H295">
        <v>12</v>
      </c>
      <c r="I295">
        <v>18</v>
      </c>
      <c r="J295">
        <v>91</v>
      </c>
      <c r="K295" t="s">
        <v>64</v>
      </c>
      <c r="L295" t="s">
        <v>30</v>
      </c>
    </row>
    <row r="296" spans="1:12" x14ac:dyDescent="0.25">
      <c r="A296">
        <v>202212</v>
      </c>
      <c r="B296" t="s">
        <v>95</v>
      </c>
      <c r="C296" t="s">
        <v>59</v>
      </c>
      <c r="D296">
        <v>42</v>
      </c>
      <c r="E296">
        <v>72</v>
      </c>
      <c r="F296">
        <v>52</v>
      </c>
      <c r="G296">
        <v>8</v>
      </c>
      <c r="H296">
        <v>10</v>
      </c>
      <c r="I296">
        <v>11</v>
      </c>
      <c r="J296">
        <v>72</v>
      </c>
      <c r="K296" t="s">
        <v>64</v>
      </c>
      <c r="L296" t="s">
        <v>30</v>
      </c>
    </row>
    <row r="297" spans="1:12" x14ac:dyDescent="0.25">
      <c r="A297">
        <v>202212</v>
      </c>
      <c r="B297" t="s">
        <v>96</v>
      </c>
      <c r="C297" t="s">
        <v>59</v>
      </c>
      <c r="D297">
        <v>44</v>
      </c>
      <c r="E297">
        <v>72</v>
      </c>
      <c r="F297">
        <v>52</v>
      </c>
      <c r="G297">
        <v>6</v>
      </c>
      <c r="H297">
        <v>10</v>
      </c>
      <c r="I297">
        <v>16</v>
      </c>
      <c r="J297">
        <v>72</v>
      </c>
      <c r="K297" t="s">
        <v>64</v>
      </c>
      <c r="L297" t="s">
        <v>30</v>
      </c>
    </row>
    <row r="298" spans="1:12" x14ac:dyDescent="0.25">
      <c r="A298">
        <v>202212</v>
      </c>
      <c r="B298" t="s">
        <v>97</v>
      </c>
      <c r="C298" t="s">
        <v>59</v>
      </c>
      <c r="D298">
        <v>37</v>
      </c>
      <c r="E298">
        <v>62</v>
      </c>
      <c r="F298">
        <v>51</v>
      </c>
      <c r="G298">
        <v>3</v>
      </c>
      <c r="H298">
        <v>16</v>
      </c>
      <c r="I298">
        <v>10</v>
      </c>
      <c r="J298">
        <v>62</v>
      </c>
      <c r="K298" t="s">
        <v>64</v>
      </c>
      <c r="L298" t="s">
        <v>30</v>
      </c>
    </row>
    <row r="299" spans="1:12" x14ac:dyDescent="0.25">
      <c r="A299">
        <v>202212</v>
      </c>
      <c r="B299" t="s">
        <v>98</v>
      </c>
      <c r="C299" t="s">
        <v>59</v>
      </c>
      <c r="D299">
        <v>47</v>
      </c>
      <c r="E299">
        <v>67</v>
      </c>
      <c r="F299">
        <v>51</v>
      </c>
      <c r="G299">
        <v>6</v>
      </c>
      <c r="H299">
        <v>8</v>
      </c>
      <c r="I299">
        <v>15</v>
      </c>
      <c r="J299">
        <v>67</v>
      </c>
      <c r="K299" t="s">
        <v>64</v>
      </c>
      <c r="L299" t="s">
        <v>30</v>
      </c>
    </row>
    <row r="300" spans="1:12" x14ac:dyDescent="0.25">
      <c r="A300">
        <v>202212</v>
      </c>
      <c r="B300" t="s">
        <v>99</v>
      </c>
      <c r="C300" t="s">
        <v>59</v>
      </c>
      <c r="D300">
        <v>39</v>
      </c>
      <c r="E300">
        <v>66</v>
      </c>
      <c r="F300">
        <v>51</v>
      </c>
      <c r="G300">
        <v>5</v>
      </c>
      <c r="H300">
        <v>8</v>
      </c>
      <c r="I300">
        <v>12</v>
      </c>
      <c r="J300">
        <v>66</v>
      </c>
      <c r="K300" t="s">
        <v>64</v>
      </c>
      <c r="L300" t="s">
        <v>30</v>
      </c>
    </row>
    <row r="301" spans="1:12" x14ac:dyDescent="0.25">
      <c r="A301">
        <v>202212</v>
      </c>
      <c r="B301" t="s">
        <v>100</v>
      </c>
      <c r="C301" t="s">
        <v>59</v>
      </c>
      <c r="D301">
        <v>27</v>
      </c>
      <c r="E301">
        <v>60</v>
      </c>
      <c r="F301">
        <v>52</v>
      </c>
      <c r="G301">
        <v>1</v>
      </c>
      <c r="H301">
        <v>13</v>
      </c>
      <c r="I301">
        <v>8</v>
      </c>
      <c r="J301">
        <v>60</v>
      </c>
      <c r="K301" t="s">
        <v>64</v>
      </c>
      <c r="L301" t="s">
        <v>30</v>
      </c>
    </row>
    <row r="302" spans="1:12" x14ac:dyDescent="0.25">
      <c r="A302">
        <v>202212</v>
      </c>
      <c r="B302" t="s">
        <v>101</v>
      </c>
      <c r="C302" t="s">
        <v>59</v>
      </c>
      <c r="D302">
        <v>56</v>
      </c>
      <c r="E302">
        <v>83</v>
      </c>
      <c r="F302">
        <v>52</v>
      </c>
      <c r="G302">
        <v>5</v>
      </c>
      <c r="H302">
        <v>14</v>
      </c>
      <c r="I302">
        <v>13</v>
      </c>
      <c r="J302">
        <v>83</v>
      </c>
      <c r="K302" t="s">
        <v>64</v>
      </c>
      <c r="L302" t="s">
        <v>30</v>
      </c>
    </row>
    <row r="303" spans="1:12" x14ac:dyDescent="0.25">
      <c r="A303">
        <v>202212</v>
      </c>
      <c r="B303" t="s">
        <v>102</v>
      </c>
      <c r="C303" t="s">
        <v>59</v>
      </c>
      <c r="D303">
        <v>65</v>
      </c>
      <c r="E303">
        <v>98</v>
      </c>
      <c r="F303">
        <v>52</v>
      </c>
      <c r="G303">
        <v>14</v>
      </c>
      <c r="H303">
        <v>13</v>
      </c>
      <c r="I303">
        <v>15</v>
      </c>
      <c r="J303">
        <v>98</v>
      </c>
      <c r="K303" t="s">
        <v>64</v>
      </c>
      <c r="L303" t="s">
        <v>30</v>
      </c>
    </row>
    <row r="304" spans="1:12" x14ac:dyDescent="0.25">
      <c r="A304">
        <v>202212</v>
      </c>
      <c r="B304" t="s">
        <v>103</v>
      </c>
      <c r="C304" t="s">
        <v>59</v>
      </c>
      <c r="D304">
        <v>61</v>
      </c>
      <c r="E304">
        <v>96</v>
      </c>
      <c r="F304">
        <v>52</v>
      </c>
      <c r="G304">
        <v>7</v>
      </c>
      <c r="H304">
        <v>17</v>
      </c>
      <c r="I304">
        <v>19</v>
      </c>
      <c r="J304">
        <v>96</v>
      </c>
      <c r="K304" t="s">
        <v>64</v>
      </c>
      <c r="L304" t="s">
        <v>30</v>
      </c>
    </row>
    <row r="305" spans="1:12" x14ac:dyDescent="0.25">
      <c r="A305">
        <v>202212</v>
      </c>
      <c r="B305" t="s">
        <v>104</v>
      </c>
      <c r="C305" t="s">
        <v>59</v>
      </c>
      <c r="D305">
        <v>64</v>
      </c>
      <c r="E305">
        <v>99</v>
      </c>
      <c r="F305">
        <v>52</v>
      </c>
      <c r="G305">
        <v>10</v>
      </c>
      <c r="H305">
        <v>20</v>
      </c>
      <c r="I305">
        <v>15</v>
      </c>
      <c r="J305">
        <v>99</v>
      </c>
      <c r="K305" t="s">
        <v>64</v>
      </c>
      <c r="L305" t="s">
        <v>30</v>
      </c>
    </row>
    <row r="306" spans="1:12" x14ac:dyDescent="0.25">
      <c r="A306">
        <v>202212</v>
      </c>
      <c r="B306" t="s">
        <v>105</v>
      </c>
      <c r="C306" t="s">
        <v>59</v>
      </c>
      <c r="D306">
        <v>85</v>
      </c>
      <c r="E306">
        <v>154</v>
      </c>
      <c r="F306">
        <v>52</v>
      </c>
      <c r="G306">
        <v>10</v>
      </c>
      <c r="H306">
        <v>11</v>
      </c>
      <c r="I306">
        <v>13</v>
      </c>
      <c r="J306">
        <v>154</v>
      </c>
      <c r="K306" t="s">
        <v>64</v>
      </c>
      <c r="L306" t="s">
        <v>60</v>
      </c>
    </row>
    <row r="307" spans="1:12" x14ac:dyDescent="0.25">
      <c r="A307">
        <v>202212</v>
      </c>
      <c r="B307" t="s">
        <v>106</v>
      </c>
      <c r="C307" t="s">
        <v>59</v>
      </c>
      <c r="D307">
        <v>53</v>
      </c>
      <c r="E307">
        <v>77</v>
      </c>
      <c r="F307">
        <v>54</v>
      </c>
      <c r="G307">
        <v>5</v>
      </c>
      <c r="H307">
        <v>16</v>
      </c>
      <c r="I307">
        <v>19</v>
      </c>
      <c r="J307">
        <v>77</v>
      </c>
      <c r="K307" t="s">
        <v>64</v>
      </c>
      <c r="L307" t="s">
        <v>30</v>
      </c>
    </row>
    <row r="308" spans="1:12" x14ac:dyDescent="0.25">
      <c r="A308">
        <v>202212</v>
      </c>
      <c r="B308" t="s">
        <v>107</v>
      </c>
      <c r="C308" t="s">
        <v>59</v>
      </c>
      <c r="D308">
        <v>49</v>
      </c>
      <c r="E308">
        <v>65</v>
      </c>
      <c r="F308">
        <v>52</v>
      </c>
      <c r="G308">
        <v>5</v>
      </c>
      <c r="H308">
        <v>10</v>
      </c>
      <c r="I308">
        <v>12</v>
      </c>
      <c r="J308">
        <v>65</v>
      </c>
      <c r="K308" t="s">
        <v>64</v>
      </c>
      <c r="L308" t="s">
        <v>30</v>
      </c>
    </row>
    <row r="309" spans="1:12" x14ac:dyDescent="0.25">
      <c r="A309">
        <v>202212</v>
      </c>
      <c r="B309" t="s">
        <v>108</v>
      </c>
      <c r="C309" t="s">
        <v>59</v>
      </c>
      <c r="D309">
        <v>22</v>
      </c>
      <c r="E309">
        <v>39</v>
      </c>
      <c r="F309">
        <v>52</v>
      </c>
      <c r="G309">
        <v>2</v>
      </c>
      <c r="H309">
        <v>11</v>
      </c>
      <c r="I309">
        <v>8</v>
      </c>
      <c r="J309">
        <v>52</v>
      </c>
      <c r="K309" t="s">
        <v>62</v>
      </c>
      <c r="L309" t="s">
        <v>30</v>
      </c>
    </row>
    <row r="310" spans="1:12" x14ac:dyDescent="0.25">
      <c r="A310">
        <v>202212</v>
      </c>
      <c r="B310" t="s">
        <v>109</v>
      </c>
      <c r="C310" t="s">
        <v>59</v>
      </c>
      <c r="D310" t="s">
        <v>14</v>
      </c>
      <c r="E310">
        <v>83</v>
      </c>
      <c r="F310">
        <v>52</v>
      </c>
      <c r="G310">
        <v>7</v>
      </c>
      <c r="H310">
        <v>13</v>
      </c>
      <c r="I310">
        <v>16</v>
      </c>
      <c r="J310">
        <v>83</v>
      </c>
      <c r="K310" t="s">
        <v>64</v>
      </c>
      <c r="L310" t="s">
        <v>30</v>
      </c>
    </row>
    <row r="311" spans="1:12" x14ac:dyDescent="0.25">
      <c r="A311">
        <v>202212</v>
      </c>
      <c r="B311" t="s">
        <v>110</v>
      </c>
      <c r="C311" t="s">
        <v>59</v>
      </c>
      <c r="D311" t="s">
        <v>14</v>
      </c>
      <c r="E311">
        <v>56</v>
      </c>
      <c r="F311">
        <v>52</v>
      </c>
      <c r="G311">
        <v>5</v>
      </c>
      <c r="H311">
        <v>10</v>
      </c>
      <c r="I311">
        <v>13</v>
      </c>
      <c r="J311">
        <v>56</v>
      </c>
      <c r="K311" t="s">
        <v>64</v>
      </c>
      <c r="L311" t="s">
        <v>30</v>
      </c>
    </row>
    <row r="312" spans="1:12" x14ac:dyDescent="0.25">
      <c r="A312">
        <v>202212</v>
      </c>
      <c r="B312" t="s">
        <v>111</v>
      </c>
      <c r="C312" t="s">
        <v>59</v>
      </c>
      <c r="D312" t="s">
        <v>14</v>
      </c>
      <c r="E312">
        <v>58</v>
      </c>
      <c r="F312">
        <v>52</v>
      </c>
      <c r="G312">
        <v>4</v>
      </c>
      <c r="H312">
        <v>10</v>
      </c>
      <c r="I312">
        <v>14</v>
      </c>
      <c r="J312">
        <v>58</v>
      </c>
      <c r="K312" t="s">
        <v>64</v>
      </c>
      <c r="L312" t="s">
        <v>30</v>
      </c>
    </row>
    <row r="313" spans="1:12" x14ac:dyDescent="0.25">
      <c r="A313">
        <v>202212</v>
      </c>
      <c r="B313" t="s">
        <v>112</v>
      </c>
      <c r="C313" t="s">
        <v>59</v>
      </c>
      <c r="D313" t="s">
        <v>14</v>
      </c>
      <c r="E313">
        <v>47</v>
      </c>
      <c r="F313">
        <v>52</v>
      </c>
      <c r="G313">
        <v>3</v>
      </c>
      <c r="H313">
        <v>7</v>
      </c>
      <c r="I313">
        <v>9</v>
      </c>
      <c r="J313">
        <v>52</v>
      </c>
      <c r="K313" t="s">
        <v>62</v>
      </c>
      <c r="L313" t="s">
        <v>30</v>
      </c>
    </row>
    <row r="314" spans="1:12" x14ac:dyDescent="0.25">
      <c r="A314">
        <v>202212</v>
      </c>
      <c r="B314" t="s">
        <v>113</v>
      </c>
      <c r="C314" t="s">
        <v>59</v>
      </c>
      <c r="D314" t="s">
        <v>14</v>
      </c>
      <c r="E314">
        <v>63</v>
      </c>
      <c r="F314">
        <v>52</v>
      </c>
      <c r="G314">
        <v>5</v>
      </c>
      <c r="H314">
        <v>6</v>
      </c>
      <c r="I314">
        <v>9</v>
      </c>
      <c r="J314">
        <v>63</v>
      </c>
      <c r="K314" t="s">
        <v>64</v>
      </c>
      <c r="L314" t="s">
        <v>30</v>
      </c>
    </row>
    <row r="315" spans="1:12" x14ac:dyDescent="0.25">
      <c r="A315">
        <v>202212</v>
      </c>
      <c r="B315" t="s">
        <v>114</v>
      </c>
      <c r="C315" t="s">
        <v>59</v>
      </c>
      <c r="D315" t="s">
        <v>14</v>
      </c>
      <c r="E315">
        <v>35</v>
      </c>
      <c r="F315">
        <v>52</v>
      </c>
      <c r="G315">
        <v>2</v>
      </c>
      <c r="H315">
        <v>8</v>
      </c>
      <c r="I315">
        <v>8</v>
      </c>
      <c r="J315">
        <v>52</v>
      </c>
      <c r="K315" t="s">
        <v>62</v>
      </c>
      <c r="L315" t="s">
        <v>30</v>
      </c>
    </row>
    <row r="316" spans="1:12" x14ac:dyDescent="0.25">
      <c r="A316">
        <v>202212</v>
      </c>
      <c r="B316" t="s">
        <v>115</v>
      </c>
      <c r="C316" t="s">
        <v>59</v>
      </c>
      <c r="D316">
        <v>32</v>
      </c>
      <c r="E316">
        <v>64</v>
      </c>
      <c r="F316">
        <v>52</v>
      </c>
      <c r="G316">
        <v>7</v>
      </c>
      <c r="H316">
        <v>8</v>
      </c>
      <c r="I316">
        <v>12</v>
      </c>
      <c r="J316">
        <v>64</v>
      </c>
      <c r="K316" t="s">
        <v>64</v>
      </c>
      <c r="L316" t="s">
        <v>30</v>
      </c>
    </row>
    <row r="317" spans="1:12" x14ac:dyDescent="0.25">
      <c r="A317">
        <v>202212</v>
      </c>
      <c r="B317" t="s">
        <v>116</v>
      </c>
      <c r="C317" t="s">
        <v>59</v>
      </c>
      <c r="D317">
        <v>49</v>
      </c>
      <c r="E317">
        <v>73</v>
      </c>
      <c r="F317" t="s">
        <v>14</v>
      </c>
      <c r="G317" t="s">
        <v>14</v>
      </c>
      <c r="H317" t="s">
        <v>14</v>
      </c>
      <c r="I317" t="s">
        <v>14</v>
      </c>
      <c r="J317">
        <v>73</v>
      </c>
      <c r="K317" t="s">
        <v>64</v>
      </c>
      <c r="L317" t="s">
        <v>30</v>
      </c>
    </row>
    <row r="318" spans="1:12" x14ac:dyDescent="0.25">
      <c r="A318">
        <v>202212</v>
      </c>
      <c r="B318" t="s">
        <v>86</v>
      </c>
      <c r="C318" t="s">
        <v>13</v>
      </c>
      <c r="D318">
        <v>52</v>
      </c>
      <c r="E318" t="s">
        <v>14</v>
      </c>
      <c r="F318">
        <v>18</v>
      </c>
      <c r="G318">
        <v>17</v>
      </c>
      <c r="H318">
        <v>27</v>
      </c>
      <c r="I318">
        <v>5</v>
      </c>
      <c r="J318">
        <v>52</v>
      </c>
      <c r="K318" t="s">
        <v>15</v>
      </c>
      <c r="L318" t="s">
        <v>30</v>
      </c>
    </row>
    <row r="319" spans="1:12" x14ac:dyDescent="0.25">
      <c r="A319">
        <v>202212</v>
      </c>
      <c r="B319" t="s">
        <v>87</v>
      </c>
      <c r="C319" t="s">
        <v>13</v>
      </c>
      <c r="D319">
        <v>48</v>
      </c>
      <c r="E319" t="s">
        <v>14</v>
      </c>
      <c r="F319">
        <v>20</v>
      </c>
      <c r="G319">
        <v>18</v>
      </c>
      <c r="H319">
        <v>21</v>
      </c>
      <c r="I319">
        <v>5</v>
      </c>
      <c r="J319">
        <v>48</v>
      </c>
      <c r="K319" t="s">
        <v>15</v>
      </c>
      <c r="L319" t="s">
        <v>16</v>
      </c>
    </row>
    <row r="320" spans="1:12" x14ac:dyDescent="0.25">
      <c r="A320">
        <v>202212</v>
      </c>
      <c r="B320" t="s">
        <v>88</v>
      </c>
      <c r="C320" t="s">
        <v>13</v>
      </c>
      <c r="D320">
        <v>49</v>
      </c>
      <c r="E320" t="s">
        <v>14</v>
      </c>
      <c r="F320">
        <v>20</v>
      </c>
      <c r="G320">
        <v>16</v>
      </c>
      <c r="H320">
        <v>32</v>
      </c>
      <c r="I320">
        <v>5</v>
      </c>
      <c r="J320">
        <v>49</v>
      </c>
      <c r="K320" t="s">
        <v>15</v>
      </c>
      <c r="L320" t="s">
        <v>16</v>
      </c>
    </row>
    <row r="321" spans="1:12" x14ac:dyDescent="0.25">
      <c r="A321">
        <v>202212</v>
      </c>
      <c r="B321" t="s">
        <v>89</v>
      </c>
      <c r="C321" t="s">
        <v>13</v>
      </c>
      <c r="D321">
        <v>54</v>
      </c>
      <c r="E321" t="s">
        <v>14</v>
      </c>
      <c r="F321">
        <v>18</v>
      </c>
      <c r="G321">
        <v>19</v>
      </c>
      <c r="H321">
        <v>28</v>
      </c>
      <c r="I321">
        <v>5</v>
      </c>
      <c r="J321">
        <v>54</v>
      </c>
      <c r="K321" t="s">
        <v>15</v>
      </c>
      <c r="L321" t="s">
        <v>30</v>
      </c>
    </row>
    <row r="322" spans="1:12" x14ac:dyDescent="0.25">
      <c r="A322">
        <v>202212</v>
      </c>
      <c r="B322" t="s">
        <v>90</v>
      </c>
      <c r="C322" t="s">
        <v>13</v>
      </c>
      <c r="D322">
        <v>53</v>
      </c>
      <c r="E322" t="s">
        <v>14</v>
      </c>
      <c r="F322">
        <v>17</v>
      </c>
      <c r="G322">
        <v>17</v>
      </c>
      <c r="H322">
        <v>32</v>
      </c>
      <c r="I322">
        <v>5</v>
      </c>
      <c r="J322">
        <v>53</v>
      </c>
      <c r="K322" t="s">
        <v>15</v>
      </c>
      <c r="L322" t="s">
        <v>30</v>
      </c>
    </row>
    <row r="323" spans="1:12" x14ac:dyDescent="0.25">
      <c r="A323">
        <v>202212</v>
      </c>
      <c r="B323" t="s">
        <v>91</v>
      </c>
      <c r="C323" t="s">
        <v>13</v>
      </c>
      <c r="D323">
        <v>55</v>
      </c>
      <c r="E323" t="s">
        <v>14</v>
      </c>
      <c r="F323">
        <v>16</v>
      </c>
      <c r="G323">
        <v>18</v>
      </c>
      <c r="H323">
        <v>24</v>
      </c>
      <c r="I323">
        <v>5</v>
      </c>
      <c r="J323">
        <v>55</v>
      </c>
      <c r="K323" t="s">
        <v>15</v>
      </c>
      <c r="L323" t="s">
        <v>30</v>
      </c>
    </row>
    <row r="324" spans="1:12" x14ac:dyDescent="0.25">
      <c r="A324">
        <v>202212</v>
      </c>
      <c r="B324" t="s">
        <v>92</v>
      </c>
      <c r="C324" t="s">
        <v>13</v>
      </c>
      <c r="D324">
        <v>48</v>
      </c>
      <c r="E324" t="s">
        <v>14</v>
      </c>
      <c r="F324">
        <v>17</v>
      </c>
      <c r="G324">
        <v>18</v>
      </c>
      <c r="H324">
        <v>21</v>
      </c>
      <c r="I324">
        <v>5</v>
      </c>
      <c r="J324">
        <v>48</v>
      </c>
      <c r="K324" t="s">
        <v>15</v>
      </c>
      <c r="L324" t="s">
        <v>16</v>
      </c>
    </row>
    <row r="325" spans="1:12" x14ac:dyDescent="0.25">
      <c r="A325">
        <v>202212</v>
      </c>
      <c r="B325" t="s">
        <v>93</v>
      </c>
      <c r="C325" t="s">
        <v>13</v>
      </c>
      <c r="D325">
        <v>41</v>
      </c>
      <c r="E325">
        <v>58</v>
      </c>
      <c r="F325">
        <v>17</v>
      </c>
      <c r="G325">
        <v>9</v>
      </c>
      <c r="H325">
        <v>34</v>
      </c>
      <c r="I325">
        <v>2</v>
      </c>
      <c r="J325">
        <v>58</v>
      </c>
      <c r="K325" t="s">
        <v>64</v>
      </c>
      <c r="L325" t="s">
        <v>30</v>
      </c>
    </row>
    <row r="326" spans="1:12" x14ac:dyDescent="0.25">
      <c r="A326">
        <v>202212</v>
      </c>
      <c r="B326" t="s">
        <v>94</v>
      </c>
      <c r="C326" t="s">
        <v>13</v>
      </c>
      <c r="D326">
        <v>52</v>
      </c>
      <c r="E326">
        <v>69</v>
      </c>
      <c r="F326">
        <v>21</v>
      </c>
      <c r="G326">
        <v>21</v>
      </c>
      <c r="H326">
        <v>18</v>
      </c>
      <c r="I326">
        <v>8</v>
      </c>
      <c r="J326">
        <v>69</v>
      </c>
      <c r="K326" t="s">
        <v>64</v>
      </c>
      <c r="L326" t="s">
        <v>30</v>
      </c>
    </row>
    <row r="327" spans="1:12" x14ac:dyDescent="0.25">
      <c r="A327">
        <v>202212</v>
      </c>
      <c r="B327" t="s">
        <v>95</v>
      </c>
      <c r="C327" t="s">
        <v>13</v>
      </c>
      <c r="D327">
        <v>36</v>
      </c>
      <c r="E327">
        <v>53</v>
      </c>
      <c r="F327">
        <v>16</v>
      </c>
      <c r="G327">
        <v>18</v>
      </c>
      <c r="H327">
        <v>10</v>
      </c>
      <c r="I327" t="s">
        <v>14</v>
      </c>
      <c r="J327">
        <v>53</v>
      </c>
      <c r="K327" t="s">
        <v>64</v>
      </c>
      <c r="L327" t="s">
        <v>30</v>
      </c>
    </row>
    <row r="328" spans="1:12" x14ac:dyDescent="0.25">
      <c r="A328">
        <v>202212</v>
      </c>
      <c r="B328" t="s">
        <v>96</v>
      </c>
      <c r="C328" t="s">
        <v>13</v>
      </c>
      <c r="D328">
        <v>28</v>
      </c>
      <c r="E328">
        <v>45</v>
      </c>
      <c r="F328">
        <v>17</v>
      </c>
      <c r="G328">
        <v>9</v>
      </c>
      <c r="H328">
        <v>18</v>
      </c>
      <c r="I328" t="s">
        <v>14</v>
      </c>
      <c r="J328">
        <v>45</v>
      </c>
      <c r="K328" t="s">
        <v>64</v>
      </c>
      <c r="L328" t="s">
        <v>16</v>
      </c>
    </row>
    <row r="329" spans="1:12" x14ac:dyDescent="0.25">
      <c r="A329">
        <v>202212</v>
      </c>
      <c r="B329" t="s">
        <v>97</v>
      </c>
      <c r="C329" t="s">
        <v>13</v>
      </c>
      <c r="D329">
        <v>18</v>
      </c>
      <c r="E329">
        <v>27</v>
      </c>
      <c r="F329">
        <v>16</v>
      </c>
      <c r="G329">
        <v>7</v>
      </c>
      <c r="H329">
        <v>22</v>
      </c>
      <c r="I329" t="s">
        <v>14</v>
      </c>
      <c r="J329">
        <v>27</v>
      </c>
      <c r="K329" t="s">
        <v>64</v>
      </c>
      <c r="L329" t="s">
        <v>16</v>
      </c>
    </row>
    <row r="330" spans="1:12" x14ac:dyDescent="0.25">
      <c r="A330">
        <v>202212</v>
      </c>
      <c r="B330" t="s">
        <v>98</v>
      </c>
      <c r="C330" t="s">
        <v>13</v>
      </c>
      <c r="D330">
        <v>20</v>
      </c>
      <c r="E330">
        <v>26</v>
      </c>
      <c r="F330">
        <v>15</v>
      </c>
      <c r="G330">
        <v>8</v>
      </c>
      <c r="H330">
        <v>16</v>
      </c>
      <c r="I330" t="s">
        <v>14</v>
      </c>
      <c r="J330">
        <v>26</v>
      </c>
      <c r="K330" t="s">
        <v>64</v>
      </c>
      <c r="L330" t="s">
        <v>16</v>
      </c>
    </row>
    <row r="331" spans="1:12" x14ac:dyDescent="0.25">
      <c r="A331">
        <v>202212</v>
      </c>
      <c r="B331" t="s">
        <v>99</v>
      </c>
      <c r="C331" t="s">
        <v>13</v>
      </c>
      <c r="D331">
        <v>18</v>
      </c>
      <c r="E331">
        <v>25</v>
      </c>
      <c r="F331">
        <v>16</v>
      </c>
      <c r="G331">
        <v>6</v>
      </c>
      <c r="H331">
        <v>17</v>
      </c>
      <c r="I331" t="s">
        <v>14</v>
      </c>
      <c r="J331">
        <v>25</v>
      </c>
      <c r="K331" t="s">
        <v>64</v>
      </c>
      <c r="L331" t="s">
        <v>16</v>
      </c>
    </row>
    <row r="332" spans="1:12" x14ac:dyDescent="0.25">
      <c r="A332">
        <v>202212</v>
      </c>
      <c r="B332" t="s">
        <v>100</v>
      </c>
      <c r="C332" t="s">
        <v>13</v>
      </c>
      <c r="D332">
        <v>22</v>
      </c>
      <c r="E332">
        <v>33</v>
      </c>
      <c r="F332">
        <v>18</v>
      </c>
      <c r="G332">
        <v>6</v>
      </c>
      <c r="H332">
        <v>19</v>
      </c>
      <c r="I332" t="s">
        <v>14</v>
      </c>
      <c r="J332">
        <v>33</v>
      </c>
      <c r="K332" t="s">
        <v>64</v>
      </c>
      <c r="L332" t="s">
        <v>16</v>
      </c>
    </row>
    <row r="333" spans="1:12" x14ac:dyDescent="0.25">
      <c r="A333">
        <v>202212</v>
      </c>
      <c r="B333" t="s">
        <v>101</v>
      </c>
      <c r="C333" t="s">
        <v>13</v>
      </c>
      <c r="D333">
        <v>31</v>
      </c>
      <c r="E333">
        <v>51</v>
      </c>
      <c r="F333">
        <v>23</v>
      </c>
      <c r="G333">
        <v>11</v>
      </c>
      <c r="H333">
        <v>18</v>
      </c>
      <c r="I333">
        <v>1</v>
      </c>
      <c r="J333">
        <v>51</v>
      </c>
      <c r="K333" t="s">
        <v>64</v>
      </c>
      <c r="L333" t="s">
        <v>30</v>
      </c>
    </row>
    <row r="334" spans="1:12" x14ac:dyDescent="0.25">
      <c r="A334">
        <v>202212</v>
      </c>
      <c r="B334" t="s">
        <v>102</v>
      </c>
      <c r="C334" t="s">
        <v>13</v>
      </c>
      <c r="D334">
        <v>52</v>
      </c>
      <c r="E334">
        <v>67</v>
      </c>
      <c r="F334">
        <v>19</v>
      </c>
      <c r="G334">
        <v>30</v>
      </c>
      <c r="H334">
        <v>20</v>
      </c>
      <c r="I334" t="s">
        <v>14</v>
      </c>
      <c r="J334">
        <v>67</v>
      </c>
      <c r="K334" t="s">
        <v>64</v>
      </c>
      <c r="L334" t="s">
        <v>30</v>
      </c>
    </row>
    <row r="335" spans="1:12" x14ac:dyDescent="0.25">
      <c r="A335">
        <v>202212</v>
      </c>
      <c r="B335" t="s">
        <v>103</v>
      </c>
      <c r="C335" t="s">
        <v>13</v>
      </c>
      <c r="D335">
        <v>58</v>
      </c>
      <c r="E335">
        <v>74</v>
      </c>
      <c r="F335">
        <v>18</v>
      </c>
      <c r="G335">
        <v>26</v>
      </c>
      <c r="H335">
        <v>19</v>
      </c>
      <c r="I335" t="s">
        <v>14</v>
      </c>
      <c r="J335">
        <v>74</v>
      </c>
      <c r="K335" t="s">
        <v>64</v>
      </c>
      <c r="L335" t="s">
        <v>30</v>
      </c>
    </row>
    <row r="336" spans="1:12" x14ac:dyDescent="0.25">
      <c r="A336">
        <v>202212</v>
      </c>
      <c r="B336" t="s">
        <v>104</v>
      </c>
      <c r="C336" t="s">
        <v>13</v>
      </c>
      <c r="D336">
        <v>54</v>
      </c>
      <c r="E336">
        <v>73</v>
      </c>
      <c r="F336">
        <v>22</v>
      </c>
      <c r="G336">
        <v>28</v>
      </c>
      <c r="H336">
        <v>26</v>
      </c>
      <c r="I336" t="s">
        <v>14</v>
      </c>
      <c r="J336">
        <v>73</v>
      </c>
      <c r="K336" t="s">
        <v>64</v>
      </c>
      <c r="L336" t="s">
        <v>30</v>
      </c>
    </row>
    <row r="337" spans="1:12" x14ac:dyDescent="0.25">
      <c r="A337">
        <v>202212</v>
      </c>
      <c r="B337" t="s">
        <v>105</v>
      </c>
      <c r="C337" t="s">
        <v>13</v>
      </c>
      <c r="D337">
        <v>60</v>
      </c>
      <c r="E337">
        <v>72</v>
      </c>
      <c r="F337">
        <v>20</v>
      </c>
      <c r="G337">
        <v>23</v>
      </c>
      <c r="H337">
        <v>21</v>
      </c>
      <c r="I337">
        <v>5</v>
      </c>
      <c r="J337">
        <v>72</v>
      </c>
      <c r="K337" t="s">
        <v>64</v>
      </c>
      <c r="L337" t="s">
        <v>30</v>
      </c>
    </row>
    <row r="338" spans="1:12" x14ac:dyDescent="0.25">
      <c r="A338">
        <v>202212</v>
      </c>
      <c r="B338" t="s">
        <v>106</v>
      </c>
      <c r="C338" t="s">
        <v>13</v>
      </c>
      <c r="D338">
        <v>53</v>
      </c>
      <c r="E338">
        <v>59</v>
      </c>
      <c r="F338">
        <v>31</v>
      </c>
      <c r="G338">
        <v>13</v>
      </c>
      <c r="H338">
        <v>25</v>
      </c>
      <c r="I338">
        <v>3</v>
      </c>
      <c r="J338">
        <v>59</v>
      </c>
      <c r="K338" t="s">
        <v>64</v>
      </c>
      <c r="L338" t="s">
        <v>30</v>
      </c>
    </row>
    <row r="339" spans="1:12" x14ac:dyDescent="0.25">
      <c r="A339">
        <v>202212</v>
      </c>
      <c r="B339" t="s">
        <v>107</v>
      </c>
      <c r="C339" t="s">
        <v>13</v>
      </c>
      <c r="D339">
        <v>37</v>
      </c>
      <c r="E339" t="s">
        <v>14</v>
      </c>
      <c r="F339">
        <v>24</v>
      </c>
      <c r="G339">
        <v>7</v>
      </c>
      <c r="H339">
        <v>17</v>
      </c>
      <c r="I339" t="s">
        <v>14</v>
      </c>
      <c r="J339">
        <v>37</v>
      </c>
      <c r="K339" t="s">
        <v>15</v>
      </c>
      <c r="L339" t="s">
        <v>16</v>
      </c>
    </row>
    <row r="340" spans="1:12" x14ac:dyDescent="0.25">
      <c r="A340">
        <v>202212</v>
      </c>
      <c r="B340" t="s">
        <v>108</v>
      </c>
      <c r="C340" t="s">
        <v>13</v>
      </c>
      <c r="D340">
        <v>24</v>
      </c>
      <c r="E340" t="s">
        <v>14</v>
      </c>
      <c r="F340">
        <v>19</v>
      </c>
      <c r="G340">
        <v>9</v>
      </c>
      <c r="H340">
        <v>16</v>
      </c>
      <c r="I340" t="s">
        <v>14</v>
      </c>
      <c r="J340">
        <v>24</v>
      </c>
      <c r="K340" t="s">
        <v>15</v>
      </c>
      <c r="L340" t="s">
        <v>16</v>
      </c>
    </row>
    <row r="341" spans="1:12" x14ac:dyDescent="0.25">
      <c r="A341">
        <v>202212</v>
      </c>
      <c r="B341" t="s">
        <v>109</v>
      </c>
      <c r="C341" t="s">
        <v>13</v>
      </c>
      <c r="D341">
        <v>54</v>
      </c>
      <c r="E341" t="s">
        <v>14</v>
      </c>
      <c r="F341">
        <v>19</v>
      </c>
      <c r="G341">
        <v>23</v>
      </c>
      <c r="H341">
        <v>17</v>
      </c>
      <c r="I341" t="s">
        <v>14</v>
      </c>
      <c r="J341">
        <v>54</v>
      </c>
      <c r="K341" t="s">
        <v>15</v>
      </c>
      <c r="L341" t="s">
        <v>30</v>
      </c>
    </row>
    <row r="342" spans="1:12" x14ac:dyDescent="0.25">
      <c r="A342">
        <v>202212</v>
      </c>
      <c r="B342" t="s">
        <v>110</v>
      </c>
      <c r="C342" t="s">
        <v>13</v>
      </c>
      <c r="D342">
        <v>32</v>
      </c>
      <c r="E342" t="s">
        <v>14</v>
      </c>
      <c r="F342">
        <v>20</v>
      </c>
      <c r="G342">
        <v>13</v>
      </c>
      <c r="H342">
        <v>16</v>
      </c>
      <c r="I342" t="s">
        <v>14</v>
      </c>
      <c r="J342">
        <v>32</v>
      </c>
      <c r="K342" t="s">
        <v>15</v>
      </c>
      <c r="L342" t="s">
        <v>16</v>
      </c>
    </row>
    <row r="343" spans="1:12" x14ac:dyDescent="0.25">
      <c r="A343">
        <v>202212</v>
      </c>
      <c r="B343" t="s">
        <v>111</v>
      </c>
      <c r="C343" t="s">
        <v>13</v>
      </c>
      <c r="D343">
        <v>33</v>
      </c>
      <c r="E343" t="s">
        <v>14</v>
      </c>
      <c r="F343">
        <v>25</v>
      </c>
      <c r="G343">
        <v>14</v>
      </c>
      <c r="H343">
        <v>13</v>
      </c>
      <c r="I343">
        <v>2</v>
      </c>
      <c r="J343">
        <v>33</v>
      </c>
      <c r="K343" t="s">
        <v>15</v>
      </c>
      <c r="L343" t="s">
        <v>16</v>
      </c>
    </row>
    <row r="344" spans="1:12" x14ac:dyDescent="0.25">
      <c r="A344">
        <v>202212</v>
      </c>
      <c r="B344" t="s">
        <v>112</v>
      </c>
      <c r="C344" t="s">
        <v>13</v>
      </c>
      <c r="D344">
        <v>23</v>
      </c>
      <c r="E344" t="s">
        <v>14</v>
      </c>
      <c r="F344">
        <v>23</v>
      </c>
      <c r="G344">
        <v>10</v>
      </c>
      <c r="H344">
        <v>12</v>
      </c>
      <c r="I344" t="s">
        <v>14</v>
      </c>
      <c r="J344">
        <v>23</v>
      </c>
      <c r="K344" t="s">
        <v>15</v>
      </c>
      <c r="L344" t="s">
        <v>16</v>
      </c>
    </row>
    <row r="345" spans="1:12" x14ac:dyDescent="0.25">
      <c r="A345">
        <v>202212</v>
      </c>
      <c r="B345" t="s">
        <v>113</v>
      </c>
      <c r="C345" t="s">
        <v>13</v>
      </c>
      <c r="D345">
        <v>28</v>
      </c>
      <c r="E345" t="s">
        <v>14</v>
      </c>
      <c r="F345">
        <v>23</v>
      </c>
      <c r="G345">
        <v>14</v>
      </c>
      <c r="H345">
        <v>9</v>
      </c>
      <c r="I345" t="s">
        <v>14</v>
      </c>
      <c r="J345">
        <v>28</v>
      </c>
      <c r="K345" t="s">
        <v>15</v>
      </c>
      <c r="L345" t="s">
        <v>16</v>
      </c>
    </row>
    <row r="346" spans="1:12" x14ac:dyDescent="0.25">
      <c r="A346">
        <v>202212</v>
      </c>
      <c r="B346" t="s">
        <v>114</v>
      </c>
      <c r="C346" t="s">
        <v>13</v>
      </c>
      <c r="D346" t="s">
        <v>14</v>
      </c>
      <c r="E346" t="s">
        <v>14</v>
      </c>
      <c r="F346">
        <v>28</v>
      </c>
      <c r="G346">
        <v>11</v>
      </c>
      <c r="H346" t="s">
        <v>14</v>
      </c>
      <c r="I346" t="s">
        <v>14</v>
      </c>
      <c r="J346">
        <v>28</v>
      </c>
      <c r="K346" t="s">
        <v>62</v>
      </c>
      <c r="L346" t="s">
        <v>16</v>
      </c>
    </row>
    <row r="347" spans="1:12" x14ac:dyDescent="0.25">
      <c r="A347">
        <v>202212</v>
      </c>
      <c r="B347" t="s">
        <v>115</v>
      </c>
      <c r="C347" t="s">
        <v>13</v>
      </c>
      <c r="D347">
        <v>32</v>
      </c>
      <c r="E347" t="s">
        <v>14</v>
      </c>
      <c r="F347">
        <v>27</v>
      </c>
      <c r="G347">
        <v>15</v>
      </c>
      <c r="H347">
        <v>13</v>
      </c>
      <c r="I347" t="s">
        <v>14</v>
      </c>
      <c r="J347">
        <v>32</v>
      </c>
      <c r="K347" t="s">
        <v>15</v>
      </c>
      <c r="L347" t="s">
        <v>16</v>
      </c>
    </row>
    <row r="348" spans="1:12" x14ac:dyDescent="0.25">
      <c r="A348">
        <v>202212</v>
      </c>
      <c r="B348" t="s">
        <v>116</v>
      </c>
      <c r="C348" t="s">
        <v>13</v>
      </c>
      <c r="D348">
        <v>50</v>
      </c>
      <c r="E348" t="s">
        <v>14</v>
      </c>
      <c r="F348">
        <v>23</v>
      </c>
      <c r="G348">
        <v>21</v>
      </c>
      <c r="H348">
        <v>13</v>
      </c>
      <c r="I348" t="s">
        <v>14</v>
      </c>
      <c r="J348">
        <v>50</v>
      </c>
      <c r="K348" t="s">
        <v>15</v>
      </c>
      <c r="L348" t="s">
        <v>16</v>
      </c>
    </row>
    <row r="349" spans="1:12" x14ac:dyDescent="0.25">
      <c r="A349">
        <v>202301</v>
      </c>
      <c r="B349" t="s">
        <v>117</v>
      </c>
      <c r="C349" t="s">
        <v>22</v>
      </c>
      <c r="D349">
        <v>44</v>
      </c>
      <c r="E349">
        <v>55</v>
      </c>
      <c r="F349">
        <v>47</v>
      </c>
      <c r="G349">
        <v>10</v>
      </c>
      <c r="H349">
        <v>24</v>
      </c>
      <c r="I349">
        <v>9</v>
      </c>
      <c r="J349">
        <v>55</v>
      </c>
      <c r="K349" t="s">
        <v>64</v>
      </c>
      <c r="L349" t="s">
        <v>30</v>
      </c>
    </row>
    <row r="350" spans="1:12" x14ac:dyDescent="0.25">
      <c r="A350">
        <v>202301</v>
      </c>
      <c r="B350" t="s">
        <v>118</v>
      </c>
      <c r="C350" t="s">
        <v>22</v>
      </c>
      <c r="D350">
        <v>32</v>
      </c>
      <c r="E350">
        <v>43</v>
      </c>
      <c r="F350">
        <v>52</v>
      </c>
      <c r="G350">
        <v>9</v>
      </c>
      <c r="H350">
        <v>24</v>
      </c>
      <c r="I350">
        <v>8</v>
      </c>
      <c r="J350">
        <v>52</v>
      </c>
      <c r="K350" t="s">
        <v>62</v>
      </c>
      <c r="L350" t="s">
        <v>30</v>
      </c>
    </row>
    <row r="351" spans="1:12" x14ac:dyDescent="0.25">
      <c r="A351">
        <v>202301</v>
      </c>
      <c r="B351" t="s">
        <v>119</v>
      </c>
      <c r="C351" t="s">
        <v>22</v>
      </c>
      <c r="D351">
        <v>31</v>
      </c>
      <c r="E351">
        <v>35</v>
      </c>
      <c r="F351">
        <v>49</v>
      </c>
      <c r="G351">
        <v>9</v>
      </c>
      <c r="H351">
        <v>12</v>
      </c>
      <c r="I351">
        <v>7</v>
      </c>
      <c r="J351">
        <v>49</v>
      </c>
      <c r="K351" t="s">
        <v>62</v>
      </c>
      <c r="L351" t="s">
        <v>16</v>
      </c>
    </row>
    <row r="352" spans="1:12" x14ac:dyDescent="0.25">
      <c r="A352">
        <v>202301</v>
      </c>
      <c r="B352" t="s">
        <v>120</v>
      </c>
      <c r="C352" t="s">
        <v>22</v>
      </c>
      <c r="D352">
        <v>30</v>
      </c>
      <c r="E352">
        <v>47</v>
      </c>
      <c r="F352">
        <v>53</v>
      </c>
      <c r="G352">
        <v>11</v>
      </c>
      <c r="H352">
        <v>15</v>
      </c>
      <c r="I352">
        <v>9</v>
      </c>
      <c r="J352">
        <v>53</v>
      </c>
      <c r="K352" t="s">
        <v>62</v>
      </c>
      <c r="L352" t="s">
        <v>30</v>
      </c>
    </row>
    <row r="353" spans="1:12" x14ac:dyDescent="0.25">
      <c r="A353">
        <v>202301</v>
      </c>
      <c r="B353" t="s">
        <v>121</v>
      </c>
      <c r="C353" t="s">
        <v>22</v>
      </c>
      <c r="D353">
        <v>38</v>
      </c>
      <c r="E353">
        <v>50</v>
      </c>
      <c r="F353">
        <v>50</v>
      </c>
      <c r="G353">
        <v>13</v>
      </c>
      <c r="H353">
        <v>26</v>
      </c>
      <c r="I353">
        <v>11</v>
      </c>
      <c r="J353">
        <v>50</v>
      </c>
      <c r="K353" t="s">
        <v>64</v>
      </c>
      <c r="L353" t="s">
        <v>16</v>
      </c>
    </row>
    <row r="354" spans="1:12" x14ac:dyDescent="0.25">
      <c r="A354">
        <v>202301</v>
      </c>
      <c r="B354" t="s">
        <v>122</v>
      </c>
      <c r="C354" t="s">
        <v>22</v>
      </c>
      <c r="D354">
        <v>31</v>
      </c>
      <c r="E354">
        <v>48</v>
      </c>
      <c r="F354">
        <v>45</v>
      </c>
      <c r="G354">
        <v>10</v>
      </c>
      <c r="H354">
        <v>13</v>
      </c>
      <c r="I354">
        <v>7</v>
      </c>
      <c r="J354">
        <v>48</v>
      </c>
      <c r="K354" t="s">
        <v>64</v>
      </c>
      <c r="L354" t="s">
        <v>16</v>
      </c>
    </row>
    <row r="355" spans="1:12" x14ac:dyDescent="0.25">
      <c r="A355">
        <v>202301</v>
      </c>
      <c r="B355" t="s">
        <v>123</v>
      </c>
      <c r="C355" t="s">
        <v>22</v>
      </c>
      <c r="D355">
        <v>25</v>
      </c>
      <c r="E355">
        <v>42</v>
      </c>
      <c r="F355">
        <v>44</v>
      </c>
      <c r="G355">
        <v>10</v>
      </c>
      <c r="H355">
        <v>9</v>
      </c>
      <c r="I355">
        <v>5</v>
      </c>
      <c r="J355">
        <v>44</v>
      </c>
      <c r="K355" t="s">
        <v>62</v>
      </c>
      <c r="L355" t="s">
        <v>16</v>
      </c>
    </row>
    <row r="356" spans="1:12" x14ac:dyDescent="0.25">
      <c r="A356">
        <v>202301</v>
      </c>
      <c r="B356" t="s">
        <v>124</v>
      </c>
      <c r="C356" t="s">
        <v>22</v>
      </c>
      <c r="D356">
        <v>28</v>
      </c>
      <c r="E356">
        <v>49</v>
      </c>
      <c r="F356">
        <v>47</v>
      </c>
      <c r="G356">
        <v>11</v>
      </c>
      <c r="H356">
        <v>9</v>
      </c>
      <c r="I356">
        <v>4</v>
      </c>
      <c r="J356">
        <v>49</v>
      </c>
      <c r="K356" t="s">
        <v>64</v>
      </c>
      <c r="L356" t="s">
        <v>16</v>
      </c>
    </row>
    <row r="357" spans="1:12" x14ac:dyDescent="0.25">
      <c r="A357">
        <v>202301</v>
      </c>
      <c r="B357" t="s">
        <v>125</v>
      </c>
      <c r="C357" t="s">
        <v>22</v>
      </c>
      <c r="D357">
        <v>25</v>
      </c>
      <c r="E357">
        <v>39</v>
      </c>
      <c r="F357">
        <v>48</v>
      </c>
      <c r="G357">
        <v>10</v>
      </c>
      <c r="H357">
        <v>12</v>
      </c>
      <c r="I357">
        <v>5</v>
      </c>
      <c r="J357">
        <v>48</v>
      </c>
      <c r="K357" t="s">
        <v>62</v>
      </c>
      <c r="L357" t="s">
        <v>16</v>
      </c>
    </row>
    <row r="358" spans="1:12" x14ac:dyDescent="0.25">
      <c r="A358">
        <v>202301</v>
      </c>
      <c r="B358" t="s">
        <v>126</v>
      </c>
      <c r="C358" t="s">
        <v>22</v>
      </c>
      <c r="D358">
        <v>37</v>
      </c>
      <c r="E358">
        <v>44</v>
      </c>
      <c r="F358">
        <v>45</v>
      </c>
      <c r="G358">
        <v>11</v>
      </c>
      <c r="H358">
        <v>21</v>
      </c>
      <c r="I358">
        <v>8</v>
      </c>
      <c r="J358">
        <v>45</v>
      </c>
      <c r="K358" t="s">
        <v>62</v>
      </c>
      <c r="L358" t="s">
        <v>16</v>
      </c>
    </row>
    <row r="359" spans="1:12" x14ac:dyDescent="0.25">
      <c r="A359">
        <v>202301</v>
      </c>
      <c r="B359" t="s">
        <v>127</v>
      </c>
      <c r="C359" t="s">
        <v>22</v>
      </c>
      <c r="D359">
        <v>42</v>
      </c>
      <c r="E359">
        <v>65</v>
      </c>
      <c r="F359">
        <v>47</v>
      </c>
      <c r="G359">
        <v>13</v>
      </c>
      <c r="H359">
        <v>25</v>
      </c>
      <c r="I359">
        <v>10</v>
      </c>
      <c r="J359">
        <v>65</v>
      </c>
      <c r="K359" t="s">
        <v>64</v>
      </c>
      <c r="L359" t="s">
        <v>30</v>
      </c>
    </row>
    <row r="360" spans="1:12" x14ac:dyDescent="0.25">
      <c r="A360">
        <v>202301</v>
      </c>
      <c r="B360" t="s">
        <v>128</v>
      </c>
      <c r="C360" t="s">
        <v>22</v>
      </c>
      <c r="D360">
        <v>53</v>
      </c>
      <c r="E360">
        <v>69</v>
      </c>
      <c r="F360">
        <v>49</v>
      </c>
      <c r="G360">
        <v>12</v>
      </c>
      <c r="H360">
        <v>28</v>
      </c>
      <c r="I360">
        <v>13</v>
      </c>
      <c r="J360">
        <v>69</v>
      </c>
      <c r="K360" t="s">
        <v>64</v>
      </c>
      <c r="L360" t="s">
        <v>30</v>
      </c>
    </row>
    <row r="361" spans="1:12" x14ac:dyDescent="0.25">
      <c r="A361">
        <v>202301</v>
      </c>
      <c r="B361" t="s">
        <v>129</v>
      </c>
      <c r="C361" t="s">
        <v>22</v>
      </c>
      <c r="D361">
        <v>57</v>
      </c>
      <c r="E361">
        <v>78</v>
      </c>
      <c r="F361">
        <v>47</v>
      </c>
      <c r="G361">
        <v>11</v>
      </c>
      <c r="H361">
        <v>26</v>
      </c>
      <c r="I361">
        <v>18</v>
      </c>
      <c r="J361">
        <v>78</v>
      </c>
      <c r="K361" t="s">
        <v>64</v>
      </c>
      <c r="L361" t="s">
        <v>30</v>
      </c>
    </row>
    <row r="362" spans="1:12" x14ac:dyDescent="0.25">
      <c r="A362">
        <v>202301</v>
      </c>
      <c r="B362" t="s">
        <v>130</v>
      </c>
      <c r="C362" t="s">
        <v>22</v>
      </c>
      <c r="D362">
        <v>51</v>
      </c>
      <c r="E362">
        <v>70</v>
      </c>
      <c r="F362">
        <v>45</v>
      </c>
      <c r="G362">
        <v>11</v>
      </c>
      <c r="H362">
        <v>31</v>
      </c>
      <c r="I362">
        <v>14</v>
      </c>
      <c r="J362">
        <v>70</v>
      </c>
      <c r="K362" t="s">
        <v>64</v>
      </c>
      <c r="L362" t="s">
        <v>30</v>
      </c>
    </row>
    <row r="363" spans="1:12" x14ac:dyDescent="0.25">
      <c r="A363">
        <v>202301</v>
      </c>
      <c r="B363" t="s">
        <v>131</v>
      </c>
      <c r="C363" t="s">
        <v>22</v>
      </c>
      <c r="D363">
        <v>46</v>
      </c>
      <c r="E363">
        <v>57</v>
      </c>
      <c r="F363">
        <v>44</v>
      </c>
      <c r="G363">
        <v>11</v>
      </c>
      <c r="H363">
        <v>24</v>
      </c>
      <c r="I363">
        <v>7</v>
      </c>
      <c r="J363">
        <v>57</v>
      </c>
      <c r="K363" t="s">
        <v>64</v>
      </c>
      <c r="L363" t="s">
        <v>30</v>
      </c>
    </row>
    <row r="364" spans="1:12" x14ac:dyDescent="0.25">
      <c r="A364">
        <v>202301</v>
      </c>
      <c r="B364" t="s">
        <v>132</v>
      </c>
      <c r="C364" t="s">
        <v>22</v>
      </c>
      <c r="D364">
        <v>34</v>
      </c>
      <c r="E364">
        <v>40</v>
      </c>
      <c r="F364">
        <v>42</v>
      </c>
      <c r="G364">
        <v>11</v>
      </c>
      <c r="H364">
        <v>11</v>
      </c>
      <c r="I364">
        <v>6</v>
      </c>
      <c r="J364">
        <v>42</v>
      </c>
      <c r="K364" t="s">
        <v>62</v>
      </c>
      <c r="L364" t="s">
        <v>16</v>
      </c>
    </row>
    <row r="365" spans="1:12" x14ac:dyDescent="0.25">
      <c r="A365">
        <v>202301</v>
      </c>
      <c r="B365" t="s">
        <v>133</v>
      </c>
      <c r="C365" t="s">
        <v>22</v>
      </c>
      <c r="D365">
        <v>40</v>
      </c>
      <c r="E365">
        <v>52</v>
      </c>
      <c r="F365">
        <v>45</v>
      </c>
      <c r="G365">
        <v>12</v>
      </c>
      <c r="H365">
        <v>9</v>
      </c>
      <c r="I365">
        <v>6</v>
      </c>
      <c r="J365">
        <v>52</v>
      </c>
      <c r="K365" t="s">
        <v>64</v>
      </c>
      <c r="L365" t="s">
        <v>30</v>
      </c>
    </row>
    <row r="366" spans="1:12" x14ac:dyDescent="0.25">
      <c r="A366">
        <v>202301</v>
      </c>
      <c r="B366" t="s">
        <v>134</v>
      </c>
      <c r="C366" t="s">
        <v>22</v>
      </c>
      <c r="D366">
        <v>55</v>
      </c>
      <c r="E366">
        <v>71</v>
      </c>
      <c r="F366">
        <v>55</v>
      </c>
      <c r="G366">
        <v>12</v>
      </c>
      <c r="H366">
        <v>10</v>
      </c>
      <c r="I366">
        <v>11</v>
      </c>
      <c r="J366">
        <v>71</v>
      </c>
      <c r="K366" t="s">
        <v>64</v>
      </c>
      <c r="L366" t="s">
        <v>30</v>
      </c>
    </row>
    <row r="367" spans="1:12" x14ac:dyDescent="0.25">
      <c r="A367">
        <v>202301</v>
      </c>
      <c r="B367" t="s">
        <v>135</v>
      </c>
      <c r="C367" t="s">
        <v>22</v>
      </c>
      <c r="D367">
        <v>53</v>
      </c>
      <c r="E367">
        <v>63</v>
      </c>
      <c r="F367">
        <v>53</v>
      </c>
      <c r="G367">
        <v>11</v>
      </c>
      <c r="H367">
        <v>9</v>
      </c>
      <c r="I367">
        <v>10</v>
      </c>
      <c r="J367">
        <v>63</v>
      </c>
      <c r="K367" t="s">
        <v>64</v>
      </c>
      <c r="L367" t="s">
        <v>30</v>
      </c>
    </row>
    <row r="368" spans="1:12" x14ac:dyDescent="0.25">
      <c r="A368">
        <v>202301</v>
      </c>
      <c r="B368" t="s">
        <v>136</v>
      </c>
      <c r="C368" t="s">
        <v>22</v>
      </c>
      <c r="D368">
        <v>42</v>
      </c>
      <c r="E368">
        <v>57</v>
      </c>
      <c r="F368">
        <v>51</v>
      </c>
      <c r="G368">
        <v>10</v>
      </c>
      <c r="H368">
        <v>12</v>
      </c>
      <c r="I368">
        <v>9</v>
      </c>
      <c r="J368">
        <v>57</v>
      </c>
      <c r="K368" t="s">
        <v>64</v>
      </c>
      <c r="L368" t="s">
        <v>30</v>
      </c>
    </row>
    <row r="369" spans="1:12" x14ac:dyDescent="0.25">
      <c r="A369">
        <v>202301</v>
      </c>
      <c r="B369" t="s">
        <v>137</v>
      </c>
      <c r="C369" t="s">
        <v>22</v>
      </c>
      <c r="D369">
        <v>42</v>
      </c>
      <c r="E369">
        <v>59</v>
      </c>
      <c r="F369" t="s">
        <v>14</v>
      </c>
      <c r="G369">
        <v>9</v>
      </c>
      <c r="H369">
        <v>10</v>
      </c>
      <c r="I369">
        <v>20</v>
      </c>
      <c r="J369">
        <v>59</v>
      </c>
      <c r="K369" t="s">
        <v>64</v>
      </c>
      <c r="L369" t="s">
        <v>30</v>
      </c>
    </row>
    <row r="370" spans="1:12" x14ac:dyDescent="0.25">
      <c r="A370">
        <v>202301</v>
      </c>
      <c r="B370" t="s">
        <v>138</v>
      </c>
      <c r="C370" t="s">
        <v>22</v>
      </c>
      <c r="D370">
        <v>37</v>
      </c>
      <c r="E370">
        <v>46</v>
      </c>
      <c r="F370" t="s">
        <v>14</v>
      </c>
      <c r="G370">
        <v>7</v>
      </c>
      <c r="H370">
        <v>11</v>
      </c>
      <c r="I370">
        <v>17</v>
      </c>
      <c r="J370">
        <v>46</v>
      </c>
      <c r="K370" t="s">
        <v>64</v>
      </c>
      <c r="L370" t="s">
        <v>16</v>
      </c>
    </row>
    <row r="371" spans="1:12" x14ac:dyDescent="0.25">
      <c r="A371">
        <v>202301</v>
      </c>
      <c r="B371" t="s">
        <v>139</v>
      </c>
      <c r="C371" t="s">
        <v>22</v>
      </c>
      <c r="D371">
        <v>21</v>
      </c>
      <c r="E371">
        <v>32</v>
      </c>
      <c r="F371" t="s">
        <v>14</v>
      </c>
      <c r="G371">
        <v>6</v>
      </c>
      <c r="H371">
        <v>13</v>
      </c>
      <c r="I371">
        <v>12</v>
      </c>
      <c r="J371">
        <v>32</v>
      </c>
      <c r="K371" t="s">
        <v>64</v>
      </c>
      <c r="L371" t="s">
        <v>16</v>
      </c>
    </row>
    <row r="372" spans="1:12" x14ac:dyDescent="0.25">
      <c r="A372">
        <v>202301</v>
      </c>
      <c r="B372" t="s">
        <v>140</v>
      </c>
      <c r="C372" t="s">
        <v>22</v>
      </c>
      <c r="D372">
        <v>29</v>
      </c>
      <c r="E372">
        <v>39</v>
      </c>
      <c r="F372" t="s">
        <v>14</v>
      </c>
      <c r="G372">
        <v>7</v>
      </c>
      <c r="H372">
        <v>10</v>
      </c>
      <c r="I372">
        <v>20</v>
      </c>
      <c r="J372">
        <v>39</v>
      </c>
      <c r="K372" t="s">
        <v>64</v>
      </c>
      <c r="L372" t="s">
        <v>16</v>
      </c>
    </row>
    <row r="373" spans="1:12" x14ac:dyDescent="0.25">
      <c r="A373">
        <v>202301</v>
      </c>
      <c r="B373" t="s">
        <v>141</v>
      </c>
      <c r="C373" t="s">
        <v>22</v>
      </c>
      <c r="D373">
        <v>30</v>
      </c>
      <c r="E373">
        <v>50</v>
      </c>
      <c r="F373">
        <v>56</v>
      </c>
      <c r="G373">
        <v>6</v>
      </c>
      <c r="H373">
        <v>10</v>
      </c>
      <c r="I373">
        <v>16</v>
      </c>
      <c r="J373">
        <v>56</v>
      </c>
      <c r="K373" t="s">
        <v>62</v>
      </c>
      <c r="L373" t="s">
        <v>30</v>
      </c>
    </row>
    <row r="374" spans="1:12" x14ac:dyDescent="0.25">
      <c r="A374">
        <v>202301</v>
      </c>
      <c r="B374" t="s">
        <v>142</v>
      </c>
      <c r="C374" t="s">
        <v>22</v>
      </c>
      <c r="D374">
        <v>41</v>
      </c>
      <c r="E374">
        <v>45</v>
      </c>
      <c r="F374">
        <v>45</v>
      </c>
      <c r="G374">
        <v>8</v>
      </c>
      <c r="H374">
        <v>11</v>
      </c>
      <c r="I374">
        <v>20</v>
      </c>
      <c r="J374">
        <v>45</v>
      </c>
      <c r="K374" t="s">
        <v>64</v>
      </c>
      <c r="L374" t="s">
        <v>16</v>
      </c>
    </row>
    <row r="375" spans="1:12" x14ac:dyDescent="0.25">
      <c r="A375">
        <v>202301</v>
      </c>
      <c r="B375" t="s">
        <v>143</v>
      </c>
      <c r="C375" t="s">
        <v>22</v>
      </c>
      <c r="D375">
        <v>47</v>
      </c>
      <c r="E375">
        <v>56</v>
      </c>
      <c r="F375">
        <v>44</v>
      </c>
      <c r="G375">
        <v>11</v>
      </c>
      <c r="H375">
        <v>21</v>
      </c>
      <c r="I375">
        <v>25</v>
      </c>
      <c r="J375">
        <v>56</v>
      </c>
      <c r="K375" t="s">
        <v>64</v>
      </c>
      <c r="L375" t="s">
        <v>30</v>
      </c>
    </row>
    <row r="376" spans="1:12" x14ac:dyDescent="0.25">
      <c r="A376">
        <v>202301</v>
      </c>
      <c r="B376" t="s">
        <v>144</v>
      </c>
      <c r="C376" t="s">
        <v>22</v>
      </c>
      <c r="D376">
        <v>33</v>
      </c>
      <c r="E376">
        <v>45</v>
      </c>
      <c r="F376">
        <v>41</v>
      </c>
      <c r="G376">
        <v>8</v>
      </c>
      <c r="H376">
        <v>14</v>
      </c>
      <c r="I376">
        <v>27</v>
      </c>
      <c r="J376">
        <v>45</v>
      </c>
      <c r="K376" t="s">
        <v>64</v>
      </c>
      <c r="L376" t="s">
        <v>16</v>
      </c>
    </row>
    <row r="377" spans="1:12" x14ac:dyDescent="0.25">
      <c r="A377">
        <v>202301</v>
      </c>
      <c r="B377" t="s">
        <v>145</v>
      </c>
      <c r="C377" t="s">
        <v>22</v>
      </c>
      <c r="D377">
        <v>50</v>
      </c>
      <c r="E377">
        <v>60</v>
      </c>
      <c r="F377">
        <v>43</v>
      </c>
      <c r="G377">
        <v>10</v>
      </c>
      <c r="H377">
        <v>20</v>
      </c>
      <c r="I377">
        <v>26</v>
      </c>
      <c r="J377">
        <v>60</v>
      </c>
      <c r="K377" t="s">
        <v>64</v>
      </c>
      <c r="L377" t="s">
        <v>30</v>
      </c>
    </row>
    <row r="378" spans="1:12" x14ac:dyDescent="0.25">
      <c r="A378">
        <v>202301</v>
      </c>
      <c r="B378" t="s">
        <v>146</v>
      </c>
      <c r="C378" t="s">
        <v>22</v>
      </c>
      <c r="D378">
        <v>37</v>
      </c>
      <c r="E378">
        <v>56</v>
      </c>
      <c r="F378">
        <v>44</v>
      </c>
      <c r="G378">
        <v>9</v>
      </c>
      <c r="H378">
        <v>21</v>
      </c>
      <c r="I378">
        <v>27</v>
      </c>
      <c r="J378">
        <v>56</v>
      </c>
      <c r="K378" t="s">
        <v>64</v>
      </c>
      <c r="L378" t="s">
        <v>30</v>
      </c>
    </row>
    <row r="379" spans="1:12" x14ac:dyDescent="0.25">
      <c r="A379">
        <v>202301</v>
      </c>
      <c r="B379" t="s">
        <v>147</v>
      </c>
      <c r="C379" t="s">
        <v>22</v>
      </c>
      <c r="D379">
        <v>50</v>
      </c>
      <c r="E379">
        <v>65</v>
      </c>
      <c r="F379">
        <v>55</v>
      </c>
      <c r="G379">
        <v>9</v>
      </c>
      <c r="H379">
        <v>16</v>
      </c>
      <c r="I379">
        <v>30</v>
      </c>
      <c r="J379">
        <v>65</v>
      </c>
      <c r="K379" t="s">
        <v>64</v>
      </c>
      <c r="L379" t="s">
        <v>30</v>
      </c>
    </row>
    <row r="380" spans="1:12" x14ac:dyDescent="0.25">
      <c r="A380">
        <v>202301</v>
      </c>
      <c r="B380" t="s">
        <v>117</v>
      </c>
      <c r="C380" t="s">
        <v>56</v>
      </c>
      <c r="D380">
        <v>44</v>
      </c>
      <c r="E380">
        <v>61</v>
      </c>
      <c r="F380">
        <v>56</v>
      </c>
      <c r="G380">
        <v>16</v>
      </c>
      <c r="H380">
        <v>20</v>
      </c>
      <c r="I380">
        <v>19</v>
      </c>
      <c r="J380">
        <v>61</v>
      </c>
      <c r="K380" t="s">
        <v>64</v>
      </c>
      <c r="L380" t="s">
        <v>30</v>
      </c>
    </row>
    <row r="381" spans="1:12" x14ac:dyDescent="0.25">
      <c r="A381">
        <v>202301</v>
      </c>
      <c r="B381" t="s">
        <v>118</v>
      </c>
      <c r="C381" t="s">
        <v>56</v>
      </c>
      <c r="D381">
        <v>34</v>
      </c>
      <c r="E381">
        <v>43</v>
      </c>
      <c r="F381">
        <v>59</v>
      </c>
      <c r="G381">
        <v>15</v>
      </c>
      <c r="H381">
        <v>21</v>
      </c>
      <c r="I381">
        <v>19</v>
      </c>
      <c r="J381">
        <v>59</v>
      </c>
      <c r="K381" t="s">
        <v>62</v>
      </c>
      <c r="L381" t="s">
        <v>30</v>
      </c>
    </row>
    <row r="382" spans="1:12" x14ac:dyDescent="0.25">
      <c r="A382">
        <v>202301</v>
      </c>
      <c r="B382" t="s">
        <v>119</v>
      </c>
      <c r="C382" t="s">
        <v>56</v>
      </c>
      <c r="D382">
        <v>28</v>
      </c>
      <c r="E382">
        <v>34</v>
      </c>
      <c r="F382">
        <v>57</v>
      </c>
      <c r="G382">
        <v>13</v>
      </c>
      <c r="H382">
        <v>21</v>
      </c>
      <c r="I382">
        <v>16</v>
      </c>
      <c r="J382">
        <v>57</v>
      </c>
      <c r="K382" t="s">
        <v>62</v>
      </c>
      <c r="L382" t="s">
        <v>30</v>
      </c>
    </row>
    <row r="383" spans="1:12" x14ac:dyDescent="0.25">
      <c r="A383">
        <v>202301</v>
      </c>
      <c r="B383" t="s">
        <v>120</v>
      </c>
      <c r="C383" t="s">
        <v>56</v>
      </c>
      <c r="D383">
        <v>31</v>
      </c>
      <c r="E383">
        <v>49</v>
      </c>
      <c r="F383">
        <v>60</v>
      </c>
      <c r="G383">
        <v>17</v>
      </c>
      <c r="H383">
        <v>21</v>
      </c>
      <c r="I383">
        <v>26</v>
      </c>
      <c r="J383">
        <v>60</v>
      </c>
      <c r="K383" t="s">
        <v>62</v>
      </c>
      <c r="L383" t="s">
        <v>30</v>
      </c>
    </row>
    <row r="384" spans="1:12" x14ac:dyDescent="0.25">
      <c r="A384">
        <v>202301</v>
      </c>
      <c r="B384" t="s">
        <v>121</v>
      </c>
      <c r="C384" t="s">
        <v>56</v>
      </c>
      <c r="D384">
        <v>37</v>
      </c>
      <c r="E384">
        <v>53</v>
      </c>
      <c r="F384">
        <v>57</v>
      </c>
      <c r="G384">
        <v>26</v>
      </c>
      <c r="H384">
        <v>21</v>
      </c>
      <c r="I384">
        <v>35</v>
      </c>
      <c r="J384">
        <v>57</v>
      </c>
      <c r="K384" t="s">
        <v>62</v>
      </c>
      <c r="L384" t="s">
        <v>30</v>
      </c>
    </row>
    <row r="385" spans="1:12" x14ac:dyDescent="0.25">
      <c r="A385">
        <v>202301</v>
      </c>
      <c r="B385" t="s">
        <v>122</v>
      </c>
      <c r="C385" t="s">
        <v>56</v>
      </c>
      <c r="D385">
        <v>30</v>
      </c>
      <c r="E385">
        <v>43</v>
      </c>
      <c r="F385">
        <v>56</v>
      </c>
      <c r="G385">
        <v>14</v>
      </c>
      <c r="H385">
        <v>18</v>
      </c>
      <c r="I385">
        <v>19</v>
      </c>
      <c r="J385">
        <v>56</v>
      </c>
      <c r="K385" t="s">
        <v>62</v>
      </c>
      <c r="L385" t="s">
        <v>30</v>
      </c>
    </row>
    <row r="386" spans="1:12" x14ac:dyDescent="0.25">
      <c r="A386">
        <v>202301</v>
      </c>
      <c r="B386" t="s">
        <v>123</v>
      </c>
      <c r="C386" t="s">
        <v>56</v>
      </c>
      <c r="D386">
        <v>23</v>
      </c>
      <c r="E386">
        <v>44</v>
      </c>
      <c r="F386">
        <v>56</v>
      </c>
      <c r="G386">
        <v>11</v>
      </c>
      <c r="H386">
        <v>17</v>
      </c>
      <c r="I386">
        <v>15</v>
      </c>
      <c r="J386">
        <v>56</v>
      </c>
      <c r="K386" t="s">
        <v>62</v>
      </c>
      <c r="L386" t="s">
        <v>30</v>
      </c>
    </row>
    <row r="387" spans="1:12" x14ac:dyDescent="0.25">
      <c r="A387">
        <v>202301</v>
      </c>
      <c r="B387" t="s">
        <v>124</v>
      </c>
      <c r="C387" t="s">
        <v>56</v>
      </c>
      <c r="D387">
        <v>28</v>
      </c>
      <c r="E387">
        <v>60</v>
      </c>
      <c r="F387">
        <v>56</v>
      </c>
      <c r="G387">
        <v>10</v>
      </c>
      <c r="H387">
        <v>17</v>
      </c>
      <c r="I387">
        <v>10</v>
      </c>
      <c r="J387">
        <v>60</v>
      </c>
      <c r="K387" t="s">
        <v>64</v>
      </c>
      <c r="L387" t="s">
        <v>30</v>
      </c>
    </row>
    <row r="388" spans="1:12" x14ac:dyDescent="0.25">
      <c r="A388">
        <v>202301</v>
      </c>
      <c r="B388" t="s">
        <v>125</v>
      </c>
      <c r="C388" t="s">
        <v>56</v>
      </c>
      <c r="D388">
        <v>24</v>
      </c>
      <c r="E388">
        <v>44</v>
      </c>
      <c r="F388">
        <v>57</v>
      </c>
      <c r="G388">
        <v>9</v>
      </c>
      <c r="H388">
        <v>19</v>
      </c>
      <c r="I388">
        <v>17</v>
      </c>
      <c r="J388">
        <v>57</v>
      </c>
      <c r="K388" t="s">
        <v>62</v>
      </c>
      <c r="L388" t="s">
        <v>30</v>
      </c>
    </row>
    <row r="389" spans="1:12" x14ac:dyDescent="0.25">
      <c r="A389">
        <v>202301</v>
      </c>
      <c r="B389" t="s">
        <v>126</v>
      </c>
      <c r="C389" t="s">
        <v>56</v>
      </c>
      <c r="D389">
        <v>35</v>
      </c>
      <c r="E389">
        <v>51</v>
      </c>
      <c r="F389">
        <v>56</v>
      </c>
      <c r="G389">
        <v>10</v>
      </c>
      <c r="H389">
        <v>20</v>
      </c>
      <c r="I389">
        <v>21</v>
      </c>
      <c r="J389">
        <v>56</v>
      </c>
      <c r="K389" t="s">
        <v>62</v>
      </c>
      <c r="L389" t="s">
        <v>30</v>
      </c>
    </row>
    <row r="390" spans="1:12" x14ac:dyDescent="0.25">
      <c r="A390">
        <v>202301</v>
      </c>
      <c r="B390" t="s">
        <v>127</v>
      </c>
      <c r="C390" t="s">
        <v>56</v>
      </c>
      <c r="D390">
        <v>40</v>
      </c>
      <c r="E390">
        <v>65</v>
      </c>
      <c r="F390">
        <v>58</v>
      </c>
      <c r="G390">
        <v>18</v>
      </c>
      <c r="H390">
        <v>28</v>
      </c>
      <c r="I390">
        <v>27</v>
      </c>
      <c r="J390">
        <v>65</v>
      </c>
      <c r="K390" t="s">
        <v>64</v>
      </c>
      <c r="L390" t="s">
        <v>30</v>
      </c>
    </row>
    <row r="391" spans="1:12" x14ac:dyDescent="0.25">
      <c r="A391">
        <v>202301</v>
      </c>
      <c r="B391" t="s">
        <v>128</v>
      </c>
      <c r="C391" t="s">
        <v>56</v>
      </c>
      <c r="D391">
        <v>69</v>
      </c>
      <c r="E391">
        <v>87</v>
      </c>
      <c r="F391">
        <v>60</v>
      </c>
      <c r="G391">
        <v>17</v>
      </c>
      <c r="H391">
        <v>38</v>
      </c>
      <c r="I391">
        <v>32</v>
      </c>
      <c r="J391">
        <v>87</v>
      </c>
      <c r="K391" t="s">
        <v>64</v>
      </c>
      <c r="L391" t="s">
        <v>30</v>
      </c>
    </row>
    <row r="392" spans="1:12" x14ac:dyDescent="0.25">
      <c r="A392">
        <v>202301</v>
      </c>
      <c r="B392" t="s">
        <v>129</v>
      </c>
      <c r="C392" t="s">
        <v>56</v>
      </c>
      <c r="D392">
        <v>62</v>
      </c>
      <c r="E392">
        <v>81</v>
      </c>
      <c r="F392">
        <v>58</v>
      </c>
      <c r="G392">
        <v>13</v>
      </c>
      <c r="H392">
        <v>44</v>
      </c>
      <c r="I392">
        <v>20</v>
      </c>
      <c r="J392">
        <v>81</v>
      </c>
      <c r="K392" t="s">
        <v>64</v>
      </c>
      <c r="L392" t="s">
        <v>30</v>
      </c>
    </row>
    <row r="393" spans="1:12" x14ac:dyDescent="0.25">
      <c r="A393">
        <v>202301</v>
      </c>
      <c r="B393" t="s">
        <v>130</v>
      </c>
      <c r="C393" t="s">
        <v>56</v>
      </c>
      <c r="D393">
        <v>57</v>
      </c>
      <c r="E393">
        <v>79</v>
      </c>
      <c r="F393">
        <v>58</v>
      </c>
      <c r="G393">
        <v>25</v>
      </c>
      <c r="H393">
        <v>37</v>
      </c>
      <c r="I393">
        <v>40</v>
      </c>
      <c r="J393">
        <v>79</v>
      </c>
      <c r="K393" t="s">
        <v>64</v>
      </c>
      <c r="L393" t="s">
        <v>30</v>
      </c>
    </row>
    <row r="394" spans="1:12" x14ac:dyDescent="0.25">
      <c r="A394">
        <v>202301</v>
      </c>
      <c r="B394" t="s">
        <v>131</v>
      </c>
      <c r="C394" t="s">
        <v>56</v>
      </c>
      <c r="D394">
        <v>48</v>
      </c>
      <c r="E394">
        <v>54</v>
      </c>
      <c r="F394">
        <v>57</v>
      </c>
      <c r="G394">
        <v>12</v>
      </c>
      <c r="H394">
        <v>22</v>
      </c>
      <c r="I394">
        <v>23</v>
      </c>
      <c r="J394">
        <v>57</v>
      </c>
      <c r="K394" t="s">
        <v>62</v>
      </c>
      <c r="L394" t="s">
        <v>30</v>
      </c>
    </row>
    <row r="395" spans="1:12" x14ac:dyDescent="0.25">
      <c r="A395">
        <v>202301</v>
      </c>
      <c r="B395" t="s">
        <v>132</v>
      </c>
      <c r="C395" t="s">
        <v>56</v>
      </c>
      <c r="D395">
        <v>35</v>
      </c>
      <c r="E395">
        <v>48</v>
      </c>
      <c r="F395">
        <v>56</v>
      </c>
      <c r="G395">
        <v>10</v>
      </c>
      <c r="H395">
        <v>19</v>
      </c>
      <c r="I395">
        <v>17</v>
      </c>
      <c r="J395">
        <v>56</v>
      </c>
      <c r="K395" t="s">
        <v>62</v>
      </c>
      <c r="L395" t="s">
        <v>30</v>
      </c>
    </row>
    <row r="396" spans="1:12" x14ac:dyDescent="0.25">
      <c r="A396">
        <v>202301</v>
      </c>
      <c r="B396" t="s">
        <v>133</v>
      </c>
      <c r="C396" t="s">
        <v>56</v>
      </c>
      <c r="D396">
        <v>39</v>
      </c>
      <c r="E396">
        <v>47</v>
      </c>
      <c r="F396">
        <v>57</v>
      </c>
      <c r="G396">
        <v>12</v>
      </c>
      <c r="H396">
        <v>15</v>
      </c>
      <c r="I396">
        <v>17</v>
      </c>
      <c r="J396">
        <v>57</v>
      </c>
      <c r="K396" t="s">
        <v>62</v>
      </c>
      <c r="L396" t="s">
        <v>30</v>
      </c>
    </row>
    <row r="397" spans="1:12" x14ac:dyDescent="0.25">
      <c r="A397">
        <v>202301</v>
      </c>
      <c r="B397" t="s">
        <v>134</v>
      </c>
      <c r="C397" t="s">
        <v>56</v>
      </c>
      <c r="D397">
        <v>56</v>
      </c>
      <c r="E397">
        <v>66</v>
      </c>
      <c r="F397">
        <v>63</v>
      </c>
      <c r="G397">
        <v>15</v>
      </c>
      <c r="H397">
        <v>17</v>
      </c>
      <c r="I397">
        <v>27</v>
      </c>
      <c r="J397">
        <v>66</v>
      </c>
      <c r="K397" t="s">
        <v>64</v>
      </c>
      <c r="L397" t="s">
        <v>30</v>
      </c>
    </row>
    <row r="398" spans="1:12" x14ac:dyDescent="0.25">
      <c r="A398">
        <v>202301</v>
      </c>
      <c r="B398" t="s">
        <v>135</v>
      </c>
      <c r="C398" t="s">
        <v>56</v>
      </c>
      <c r="D398">
        <v>55</v>
      </c>
      <c r="E398">
        <v>62</v>
      </c>
      <c r="F398">
        <v>58</v>
      </c>
      <c r="G398">
        <v>19</v>
      </c>
      <c r="H398">
        <v>15</v>
      </c>
      <c r="I398">
        <v>30</v>
      </c>
      <c r="J398">
        <v>62</v>
      </c>
      <c r="K398" t="s">
        <v>64</v>
      </c>
      <c r="L398" t="s">
        <v>30</v>
      </c>
    </row>
    <row r="399" spans="1:12" x14ac:dyDescent="0.25">
      <c r="A399">
        <v>202301</v>
      </c>
      <c r="B399" t="s">
        <v>136</v>
      </c>
      <c r="C399" t="s">
        <v>56</v>
      </c>
      <c r="D399">
        <v>36</v>
      </c>
      <c r="E399">
        <v>58</v>
      </c>
      <c r="F399">
        <v>59</v>
      </c>
      <c r="G399">
        <v>13</v>
      </c>
      <c r="H399">
        <v>16</v>
      </c>
      <c r="I399">
        <v>25</v>
      </c>
      <c r="J399">
        <v>59</v>
      </c>
      <c r="K399" t="s">
        <v>62</v>
      </c>
      <c r="L399" t="s">
        <v>30</v>
      </c>
    </row>
    <row r="400" spans="1:12" x14ac:dyDescent="0.25">
      <c r="A400">
        <v>202301</v>
      </c>
      <c r="B400" t="s">
        <v>137</v>
      </c>
      <c r="C400" t="s">
        <v>56</v>
      </c>
      <c r="D400">
        <v>44</v>
      </c>
      <c r="E400">
        <v>58</v>
      </c>
      <c r="F400">
        <v>57</v>
      </c>
      <c r="G400">
        <v>23</v>
      </c>
      <c r="H400">
        <v>14</v>
      </c>
      <c r="I400">
        <v>32</v>
      </c>
      <c r="J400">
        <v>58</v>
      </c>
      <c r="K400" t="s">
        <v>64</v>
      </c>
      <c r="L400" t="s">
        <v>30</v>
      </c>
    </row>
    <row r="401" spans="1:12" x14ac:dyDescent="0.25">
      <c r="A401">
        <v>202301</v>
      </c>
      <c r="B401" t="s">
        <v>138</v>
      </c>
      <c r="C401" t="s">
        <v>56</v>
      </c>
      <c r="D401">
        <v>37</v>
      </c>
      <c r="E401">
        <v>52</v>
      </c>
      <c r="F401">
        <v>59</v>
      </c>
      <c r="G401">
        <v>11</v>
      </c>
      <c r="H401">
        <v>16</v>
      </c>
      <c r="I401">
        <v>15</v>
      </c>
      <c r="J401">
        <v>59</v>
      </c>
      <c r="K401" t="s">
        <v>62</v>
      </c>
      <c r="L401" t="s">
        <v>30</v>
      </c>
    </row>
    <row r="402" spans="1:12" x14ac:dyDescent="0.25">
      <c r="A402">
        <v>202301</v>
      </c>
      <c r="B402" t="s">
        <v>139</v>
      </c>
      <c r="C402" t="s">
        <v>56</v>
      </c>
      <c r="D402">
        <v>27</v>
      </c>
      <c r="E402">
        <v>53</v>
      </c>
      <c r="F402">
        <v>62</v>
      </c>
      <c r="G402">
        <v>8</v>
      </c>
      <c r="H402">
        <v>17</v>
      </c>
      <c r="I402">
        <v>9</v>
      </c>
      <c r="J402">
        <v>62</v>
      </c>
      <c r="K402" t="s">
        <v>62</v>
      </c>
      <c r="L402" t="s">
        <v>30</v>
      </c>
    </row>
    <row r="403" spans="1:12" x14ac:dyDescent="0.25">
      <c r="A403">
        <v>202301</v>
      </c>
      <c r="B403" t="s">
        <v>140</v>
      </c>
      <c r="C403" t="s">
        <v>56</v>
      </c>
      <c r="D403">
        <v>33</v>
      </c>
      <c r="E403">
        <v>50</v>
      </c>
      <c r="F403">
        <v>60</v>
      </c>
      <c r="G403">
        <v>11</v>
      </c>
      <c r="H403">
        <v>17</v>
      </c>
      <c r="I403">
        <v>14</v>
      </c>
      <c r="J403">
        <v>60</v>
      </c>
      <c r="K403" t="s">
        <v>62</v>
      </c>
      <c r="L403" t="s">
        <v>30</v>
      </c>
    </row>
    <row r="404" spans="1:12" x14ac:dyDescent="0.25">
      <c r="A404">
        <v>202301</v>
      </c>
      <c r="B404" t="s">
        <v>141</v>
      </c>
      <c r="C404" t="s">
        <v>56</v>
      </c>
      <c r="D404">
        <v>37</v>
      </c>
      <c r="E404">
        <v>45</v>
      </c>
      <c r="F404">
        <v>60</v>
      </c>
      <c r="G404">
        <v>10</v>
      </c>
      <c r="H404">
        <v>13</v>
      </c>
      <c r="I404">
        <v>14</v>
      </c>
      <c r="J404">
        <v>60</v>
      </c>
      <c r="K404" t="s">
        <v>62</v>
      </c>
      <c r="L404" t="s">
        <v>30</v>
      </c>
    </row>
    <row r="405" spans="1:12" x14ac:dyDescent="0.25">
      <c r="A405">
        <v>202301</v>
      </c>
      <c r="B405" t="s">
        <v>142</v>
      </c>
      <c r="C405" t="s">
        <v>56</v>
      </c>
      <c r="D405">
        <v>39</v>
      </c>
      <c r="E405">
        <v>43</v>
      </c>
      <c r="F405">
        <v>58</v>
      </c>
      <c r="G405">
        <v>14</v>
      </c>
      <c r="H405">
        <v>13</v>
      </c>
      <c r="I405">
        <v>20</v>
      </c>
      <c r="J405">
        <v>58</v>
      </c>
      <c r="K405" t="s">
        <v>62</v>
      </c>
      <c r="L405" t="s">
        <v>30</v>
      </c>
    </row>
    <row r="406" spans="1:12" x14ac:dyDescent="0.25">
      <c r="A406">
        <v>202301</v>
      </c>
      <c r="B406" t="s">
        <v>143</v>
      </c>
      <c r="C406" t="s">
        <v>56</v>
      </c>
      <c r="D406">
        <v>33</v>
      </c>
      <c r="E406">
        <v>56</v>
      </c>
      <c r="F406" t="s">
        <v>14</v>
      </c>
      <c r="G406">
        <v>9</v>
      </c>
      <c r="H406">
        <v>17</v>
      </c>
      <c r="I406" t="s">
        <v>14</v>
      </c>
      <c r="J406">
        <v>56</v>
      </c>
      <c r="K406" t="s">
        <v>64</v>
      </c>
      <c r="L406" t="s">
        <v>30</v>
      </c>
    </row>
    <row r="407" spans="1:12" x14ac:dyDescent="0.25">
      <c r="A407">
        <v>202301</v>
      </c>
      <c r="B407" t="s">
        <v>144</v>
      </c>
      <c r="C407" t="s">
        <v>56</v>
      </c>
      <c r="D407">
        <v>30</v>
      </c>
      <c r="E407">
        <v>48</v>
      </c>
      <c r="F407" t="s">
        <v>14</v>
      </c>
      <c r="G407">
        <v>10</v>
      </c>
      <c r="H407">
        <v>32</v>
      </c>
      <c r="I407">
        <v>25</v>
      </c>
      <c r="J407">
        <v>48</v>
      </c>
      <c r="K407" t="s">
        <v>64</v>
      </c>
      <c r="L407" t="s">
        <v>16</v>
      </c>
    </row>
    <row r="408" spans="1:12" x14ac:dyDescent="0.25">
      <c r="A408">
        <v>202301</v>
      </c>
      <c r="B408" t="s">
        <v>145</v>
      </c>
      <c r="C408" t="s">
        <v>56</v>
      </c>
      <c r="D408">
        <v>51</v>
      </c>
      <c r="E408">
        <v>60</v>
      </c>
      <c r="F408" t="s">
        <v>14</v>
      </c>
      <c r="G408">
        <v>17</v>
      </c>
      <c r="H408">
        <v>37</v>
      </c>
      <c r="I408">
        <v>21</v>
      </c>
      <c r="J408">
        <v>60</v>
      </c>
      <c r="K408" t="s">
        <v>64</v>
      </c>
      <c r="L408" t="s">
        <v>30</v>
      </c>
    </row>
    <row r="409" spans="1:12" x14ac:dyDescent="0.25">
      <c r="A409">
        <v>202301</v>
      </c>
      <c r="B409" t="s">
        <v>146</v>
      </c>
      <c r="C409" t="s">
        <v>56</v>
      </c>
      <c r="D409">
        <v>40</v>
      </c>
      <c r="E409">
        <v>56</v>
      </c>
      <c r="F409" t="s">
        <v>14</v>
      </c>
      <c r="G409">
        <v>10</v>
      </c>
      <c r="H409">
        <v>26</v>
      </c>
      <c r="I409">
        <v>21</v>
      </c>
      <c r="J409">
        <v>56</v>
      </c>
      <c r="K409" t="s">
        <v>64</v>
      </c>
      <c r="L409" t="s">
        <v>30</v>
      </c>
    </row>
    <row r="410" spans="1:12" x14ac:dyDescent="0.25">
      <c r="A410">
        <v>202301</v>
      </c>
      <c r="B410" t="s">
        <v>147</v>
      </c>
      <c r="C410" t="s">
        <v>56</v>
      </c>
      <c r="D410">
        <v>42</v>
      </c>
      <c r="E410">
        <v>60</v>
      </c>
      <c r="F410" t="s">
        <v>14</v>
      </c>
      <c r="G410">
        <v>9</v>
      </c>
      <c r="H410">
        <v>19</v>
      </c>
      <c r="I410">
        <v>22</v>
      </c>
      <c r="J410">
        <v>60</v>
      </c>
      <c r="K410" t="s">
        <v>64</v>
      </c>
      <c r="L410" t="s">
        <v>30</v>
      </c>
    </row>
    <row r="411" spans="1:12" x14ac:dyDescent="0.25">
      <c r="A411">
        <v>202301</v>
      </c>
      <c r="B411" t="s">
        <v>117</v>
      </c>
      <c r="C411" t="s">
        <v>58</v>
      </c>
      <c r="D411">
        <v>26</v>
      </c>
      <c r="E411">
        <v>43</v>
      </c>
      <c r="F411">
        <v>51</v>
      </c>
      <c r="G411">
        <v>5</v>
      </c>
      <c r="H411">
        <v>16</v>
      </c>
      <c r="I411">
        <v>2</v>
      </c>
      <c r="J411">
        <v>51</v>
      </c>
      <c r="K411" t="s">
        <v>62</v>
      </c>
      <c r="L411" t="s">
        <v>30</v>
      </c>
    </row>
    <row r="412" spans="1:12" x14ac:dyDescent="0.25">
      <c r="A412">
        <v>202301</v>
      </c>
      <c r="B412" t="s">
        <v>118</v>
      </c>
      <c r="C412" t="s">
        <v>58</v>
      </c>
      <c r="D412">
        <v>23</v>
      </c>
      <c r="E412">
        <v>40</v>
      </c>
      <c r="F412">
        <v>51</v>
      </c>
      <c r="G412">
        <v>5</v>
      </c>
      <c r="H412">
        <v>16</v>
      </c>
      <c r="I412">
        <v>3</v>
      </c>
      <c r="J412">
        <v>51</v>
      </c>
      <c r="K412" t="s">
        <v>62</v>
      </c>
      <c r="L412" t="s">
        <v>30</v>
      </c>
    </row>
    <row r="413" spans="1:12" x14ac:dyDescent="0.25">
      <c r="A413">
        <v>202301</v>
      </c>
      <c r="B413" t="s">
        <v>119</v>
      </c>
      <c r="C413" t="s">
        <v>58</v>
      </c>
      <c r="D413">
        <v>25</v>
      </c>
      <c r="E413">
        <v>32</v>
      </c>
      <c r="F413">
        <v>53</v>
      </c>
      <c r="G413">
        <v>4</v>
      </c>
      <c r="H413">
        <v>15</v>
      </c>
      <c r="I413" t="s">
        <v>14</v>
      </c>
      <c r="J413">
        <v>53</v>
      </c>
      <c r="K413" t="s">
        <v>62</v>
      </c>
      <c r="L413" t="s">
        <v>30</v>
      </c>
    </row>
    <row r="414" spans="1:12" x14ac:dyDescent="0.25">
      <c r="A414">
        <v>202301</v>
      </c>
      <c r="B414" t="s">
        <v>120</v>
      </c>
      <c r="C414" t="s">
        <v>58</v>
      </c>
      <c r="D414">
        <v>30</v>
      </c>
      <c r="E414">
        <v>44</v>
      </c>
      <c r="F414">
        <v>53</v>
      </c>
      <c r="G414">
        <v>5</v>
      </c>
      <c r="H414">
        <v>15</v>
      </c>
      <c r="I414">
        <v>4</v>
      </c>
      <c r="J414">
        <v>53</v>
      </c>
      <c r="K414" t="s">
        <v>62</v>
      </c>
      <c r="L414" t="s">
        <v>30</v>
      </c>
    </row>
    <row r="415" spans="1:12" x14ac:dyDescent="0.25">
      <c r="A415">
        <v>202301</v>
      </c>
      <c r="B415" t="s">
        <v>121</v>
      </c>
      <c r="C415" t="s">
        <v>58</v>
      </c>
      <c r="D415">
        <v>40</v>
      </c>
      <c r="E415">
        <v>59</v>
      </c>
      <c r="F415">
        <v>53</v>
      </c>
      <c r="G415">
        <v>10</v>
      </c>
      <c r="H415">
        <v>18</v>
      </c>
      <c r="I415">
        <v>7</v>
      </c>
      <c r="J415">
        <v>59</v>
      </c>
      <c r="K415" t="s">
        <v>64</v>
      </c>
      <c r="L415" t="s">
        <v>30</v>
      </c>
    </row>
    <row r="416" spans="1:12" x14ac:dyDescent="0.25">
      <c r="A416">
        <v>202301</v>
      </c>
      <c r="B416" t="s">
        <v>122</v>
      </c>
      <c r="C416" t="s">
        <v>58</v>
      </c>
      <c r="D416">
        <v>50</v>
      </c>
      <c r="E416">
        <v>73</v>
      </c>
      <c r="F416">
        <v>51</v>
      </c>
      <c r="G416">
        <v>10</v>
      </c>
      <c r="H416">
        <v>11</v>
      </c>
      <c r="I416">
        <v>7</v>
      </c>
      <c r="J416">
        <v>73</v>
      </c>
      <c r="K416" t="s">
        <v>64</v>
      </c>
      <c r="L416" t="s">
        <v>30</v>
      </c>
    </row>
    <row r="417" spans="1:12" x14ac:dyDescent="0.25">
      <c r="A417">
        <v>202301</v>
      </c>
      <c r="B417" t="s">
        <v>123</v>
      </c>
      <c r="C417" t="s">
        <v>58</v>
      </c>
      <c r="D417">
        <v>49</v>
      </c>
      <c r="E417">
        <v>66</v>
      </c>
      <c r="F417">
        <v>51</v>
      </c>
      <c r="G417">
        <v>6</v>
      </c>
      <c r="H417">
        <v>10</v>
      </c>
      <c r="I417">
        <v>4</v>
      </c>
      <c r="J417">
        <v>66</v>
      </c>
      <c r="K417" t="s">
        <v>64</v>
      </c>
      <c r="L417" t="s">
        <v>30</v>
      </c>
    </row>
    <row r="418" spans="1:12" x14ac:dyDescent="0.25">
      <c r="A418">
        <v>202301</v>
      </c>
      <c r="B418" t="s">
        <v>124</v>
      </c>
      <c r="C418" t="s">
        <v>58</v>
      </c>
      <c r="D418">
        <v>45</v>
      </c>
      <c r="E418">
        <v>62</v>
      </c>
      <c r="F418">
        <v>51</v>
      </c>
      <c r="G418">
        <v>6</v>
      </c>
      <c r="H418">
        <v>10</v>
      </c>
      <c r="I418">
        <v>3</v>
      </c>
      <c r="J418">
        <v>62</v>
      </c>
      <c r="K418" t="s">
        <v>64</v>
      </c>
      <c r="L418" t="s">
        <v>30</v>
      </c>
    </row>
    <row r="419" spans="1:12" x14ac:dyDescent="0.25">
      <c r="A419">
        <v>202301</v>
      </c>
      <c r="B419" t="s">
        <v>125</v>
      </c>
      <c r="C419" t="s">
        <v>58</v>
      </c>
      <c r="D419">
        <v>46</v>
      </c>
      <c r="E419">
        <v>71</v>
      </c>
      <c r="F419">
        <v>51</v>
      </c>
      <c r="G419">
        <v>9</v>
      </c>
      <c r="H419">
        <v>10</v>
      </c>
      <c r="I419">
        <v>6</v>
      </c>
      <c r="J419">
        <v>71</v>
      </c>
      <c r="K419" t="s">
        <v>64</v>
      </c>
      <c r="L419" t="s">
        <v>30</v>
      </c>
    </row>
    <row r="420" spans="1:12" x14ac:dyDescent="0.25">
      <c r="A420">
        <v>202301</v>
      </c>
      <c r="B420" t="s">
        <v>126</v>
      </c>
      <c r="C420" t="s">
        <v>58</v>
      </c>
      <c r="D420">
        <v>50</v>
      </c>
      <c r="E420">
        <v>70</v>
      </c>
      <c r="F420">
        <v>50</v>
      </c>
      <c r="G420">
        <v>8</v>
      </c>
      <c r="H420">
        <v>10</v>
      </c>
      <c r="I420">
        <v>6</v>
      </c>
      <c r="J420">
        <v>70</v>
      </c>
      <c r="K420" t="s">
        <v>64</v>
      </c>
      <c r="L420" t="s">
        <v>30</v>
      </c>
    </row>
    <row r="421" spans="1:12" x14ac:dyDescent="0.25">
      <c r="A421">
        <v>202301</v>
      </c>
      <c r="B421" t="s">
        <v>127</v>
      </c>
      <c r="C421" t="s">
        <v>58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46</v>
      </c>
    </row>
    <row r="422" spans="1:12" x14ac:dyDescent="0.25">
      <c r="A422">
        <v>202301</v>
      </c>
      <c r="B422" t="s">
        <v>128</v>
      </c>
      <c r="C422" t="s">
        <v>58</v>
      </c>
      <c r="D422">
        <v>43</v>
      </c>
      <c r="E422">
        <v>74</v>
      </c>
      <c r="F422">
        <v>54</v>
      </c>
      <c r="G422">
        <v>9</v>
      </c>
      <c r="H422">
        <v>24</v>
      </c>
      <c r="I422">
        <v>3</v>
      </c>
      <c r="J422">
        <v>74</v>
      </c>
      <c r="K422" t="s">
        <v>64</v>
      </c>
      <c r="L422" t="s">
        <v>30</v>
      </c>
    </row>
    <row r="423" spans="1:12" x14ac:dyDescent="0.25">
      <c r="A423">
        <v>202301</v>
      </c>
      <c r="B423" t="s">
        <v>129</v>
      </c>
      <c r="C423" t="s">
        <v>58</v>
      </c>
      <c r="D423">
        <v>56</v>
      </c>
      <c r="E423">
        <v>80</v>
      </c>
      <c r="F423">
        <v>55</v>
      </c>
      <c r="G423">
        <v>10</v>
      </c>
      <c r="H423">
        <v>36</v>
      </c>
      <c r="I423">
        <v>5</v>
      </c>
      <c r="J423">
        <v>80</v>
      </c>
      <c r="K423" t="s">
        <v>64</v>
      </c>
      <c r="L423" t="s">
        <v>30</v>
      </c>
    </row>
    <row r="424" spans="1:12" x14ac:dyDescent="0.25">
      <c r="A424">
        <v>202301</v>
      </c>
      <c r="B424" t="s">
        <v>130</v>
      </c>
      <c r="C424" t="s">
        <v>58</v>
      </c>
      <c r="D424">
        <v>49</v>
      </c>
      <c r="E424">
        <v>70</v>
      </c>
      <c r="F424">
        <v>54</v>
      </c>
      <c r="G424">
        <v>13</v>
      </c>
      <c r="H424">
        <v>24</v>
      </c>
      <c r="I424">
        <v>3</v>
      </c>
      <c r="J424">
        <v>70</v>
      </c>
      <c r="K424" t="s">
        <v>64</v>
      </c>
      <c r="L424" t="s">
        <v>30</v>
      </c>
    </row>
    <row r="425" spans="1:12" x14ac:dyDescent="0.25">
      <c r="A425">
        <v>202301</v>
      </c>
      <c r="B425" t="s">
        <v>131</v>
      </c>
      <c r="C425" t="s">
        <v>58</v>
      </c>
      <c r="D425">
        <v>49</v>
      </c>
      <c r="E425">
        <v>66</v>
      </c>
      <c r="F425">
        <v>55</v>
      </c>
      <c r="G425">
        <v>9</v>
      </c>
      <c r="H425">
        <v>15</v>
      </c>
      <c r="I425">
        <v>2</v>
      </c>
      <c r="J425">
        <v>66</v>
      </c>
      <c r="K425" t="s">
        <v>64</v>
      </c>
      <c r="L425" t="s">
        <v>30</v>
      </c>
    </row>
    <row r="426" spans="1:12" x14ac:dyDescent="0.25">
      <c r="A426">
        <v>202301</v>
      </c>
      <c r="B426" t="s">
        <v>132</v>
      </c>
      <c r="C426" t="s">
        <v>58</v>
      </c>
      <c r="D426">
        <v>39</v>
      </c>
      <c r="E426">
        <v>57</v>
      </c>
      <c r="F426">
        <v>54</v>
      </c>
      <c r="G426">
        <v>7</v>
      </c>
      <c r="H426">
        <v>10</v>
      </c>
      <c r="I426">
        <v>2</v>
      </c>
      <c r="J426">
        <v>57</v>
      </c>
      <c r="K426" t="s">
        <v>64</v>
      </c>
      <c r="L426" t="s">
        <v>30</v>
      </c>
    </row>
    <row r="427" spans="1:12" x14ac:dyDescent="0.25">
      <c r="A427">
        <v>202301</v>
      </c>
      <c r="B427" t="s">
        <v>133</v>
      </c>
      <c r="C427" t="s">
        <v>58</v>
      </c>
      <c r="D427">
        <v>51</v>
      </c>
      <c r="E427">
        <v>76</v>
      </c>
      <c r="F427">
        <v>55</v>
      </c>
      <c r="G427">
        <v>8</v>
      </c>
      <c r="H427">
        <v>8</v>
      </c>
      <c r="I427" t="s">
        <v>14</v>
      </c>
      <c r="J427">
        <v>76</v>
      </c>
      <c r="K427" t="s">
        <v>64</v>
      </c>
      <c r="L427" t="s">
        <v>30</v>
      </c>
    </row>
    <row r="428" spans="1:12" x14ac:dyDescent="0.25">
      <c r="A428">
        <v>202301</v>
      </c>
      <c r="B428" t="s">
        <v>134</v>
      </c>
      <c r="C428" t="s">
        <v>58</v>
      </c>
      <c r="D428">
        <v>57</v>
      </c>
      <c r="E428">
        <v>87</v>
      </c>
      <c r="F428">
        <v>57</v>
      </c>
      <c r="G428">
        <v>9</v>
      </c>
      <c r="H428">
        <v>8</v>
      </c>
      <c r="I428">
        <v>3</v>
      </c>
      <c r="J428">
        <v>87</v>
      </c>
      <c r="K428" t="s">
        <v>64</v>
      </c>
      <c r="L428" t="s">
        <v>30</v>
      </c>
    </row>
    <row r="429" spans="1:12" x14ac:dyDescent="0.25">
      <c r="A429">
        <v>202301</v>
      </c>
      <c r="B429" t="s">
        <v>135</v>
      </c>
      <c r="C429" t="s">
        <v>58</v>
      </c>
      <c r="D429">
        <v>43</v>
      </c>
      <c r="E429">
        <v>65</v>
      </c>
      <c r="F429">
        <v>57</v>
      </c>
      <c r="G429">
        <v>9</v>
      </c>
      <c r="H429">
        <v>6</v>
      </c>
      <c r="I429">
        <v>4</v>
      </c>
      <c r="J429">
        <v>65</v>
      </c>
      <c r="K429" t="s">
        <v>64</v>
      </c>
      <c r="L429" t="s">
        <v>30</v>
      </c>
    </row>
    <row r="430" spans="1:12" x14ac:dyDescent="0.25">
      <c r="A430">
        <v>202301</v>
      </c>
      <c r="B430" t="s">
        <v>136</v>
      </c>
      <c r="C430" t="s">
        <v>58</v>
      </c>
      <c r="D430">
        <v>57</v>
      </c>
      <c r="E430">
        <v>79</v>
      </c>
      <c r="F430">
        <v>55</v>
      </c>
      <c r="G430">
        <v>9</v>
      </c>
      <c r="H430">
        <v>9</v>
      </c>
      <c r="I430">
        <v>3</v>
      </c>
      <c r="J430">
        <v>79</v>
      </c>
      <c r="K430" t="s">
        <v>64</v>
      </c>
      <c r="L430" t="s">
        <v>30</v>
      </c>
    </row>
    <row r="431" spans="1:12" x14ac:dyDescent="0.25">
      <c r="A431">
        <v>202301</v>
      </c>
      <c r="B431" t="s">
        <v>137</v>
      </c>
      <c r="C431" t="s">
        <v>58</v>
      </c>
      <c r="D431">
        <v>45</v>
      </c>
      <c r="E431">
        <v>69</v>
      </c>
      <c r="F431">
        <v>54</v>
      </c>
      <c r="G431">
        <v>9</v>
      </c>
      <c r="H431">
        <v>9</v>
      </c>
      <c r="I431">
        <v>2</v>
      </c>
      <c r="J431">
        <v>69</v>
      </c>
      <c r="K431" t="s">
        <v>64</v>
      </c>
      <c r="L431" t="s">
        <v>30</v>
      </c>
    </row>
    <row r="432" spans="1:12" x14ac:dyDescent="0.25">
      <c r="A432">
        <v>202301</v>
      </c>
      <c r="B432" t="s">
        <v>138</v>
      </c>
      <c r="C432" t="s">
        <v>58</v>
      </c>
      <c r="D432">
        <v>45</v>
      </c>
      <c r="E432">
        <v>63</v>
      </c>
      <c r="F432">
        <v>52</v>
      </c>
      <c r="G432">
        <v>7</v>
      </c>
      <c r="H432">
        <v>7</v>
      </c>
      <c r="I432">
        <v>2</v>
      </c>
      <c r="J432">
        <v>63</v>
      </c>
      <c r="K432" t="s">
        <v>64</v>
      </c>
      <c r="L432" t="s">
        <v>30</v>
      </c>
    </row>
    <row r="433" spans="1:12" x14ac:dyDescent="0.25">
      <c r="A433">
        <v>202301</v>
      </c>
      <c r="B433" t="s">
        <v>139</v>
      </c>
      <c r="C433" t="s">
        <v>58</v>
      </c>
      <c r="D433">
        <v>28</v>
      </c>
      <c r="E433">
        <v>53</v>
      </c>
      <c r="F433">
        <v>53</v>
      </c>
      <c r="G433">
        <v>6</v>
      </c>
      <c r="H433">
        <v>9</v>
      </c>
      <c r="I433">
        <v>1</v>
      </c>
      <c r="J433">
        <v>53</v>
      </c>
      <c r="K433" t="s">
        <v>64</v>
      </c>
      <c r="L433" t="s">
        <v>30</v>
      </c>
    </row>
    <row r="434" spans="1:12" x14ac:dyDescent="0.25">
      <c r="A434">
        <v>202301</v>
      </c>
      <c r="B434" t="s">
        <v>140</v>
      </c>
      <c r="C434" t="s">
        <v>58</v>
      </c>
      <c r="D434">
        <v>22</v>
      </c>
      <c r="E434">
        <v>31</v>
      </c>
      <c r="F434">
        <v>52</v>
      </c>
      <c r="G434">
        <v>5</v>
      </c>
      <c r="H434">
        <v>9</v>
      </c>
      <c r="I434">
        <v>0</v>
      </c>
      <c r="J434">
        <v>52</v>
      </c>
      <c r="K434" t="s">
        <v>62</v>
      </c>
      <c r="L434" t="s">
        <v>30</v>
      </c>
    </row>
    <row r="435" spans="1:12" x14ac:dyDescent="0.25">
      <c r="A435">
        <v>202301</v>
      </c>
      <c r="B435" t="s">
        <v>141</v>
      </c>
      <c r="C435" t="s">
        <v>58</v>
      </c>
      <c r="D435">
        <v>25</v>
      </c>
      <c r="E435">
        <v>27</v>
      </c>
      <c r="F435">
        <v>53</v>
      </c>
      <c r="G435">
        <v>5</v>
      </c>
      <c r="H435">
        <v>9</v>
      </c>
      <c r="I435">
        <v>1</v>
      </c>
      <c r="J435">
        <v>53</v>
      </c>
      <c r="K435" t="s">
        <v>62</v>
      </c>
      <c r="L435" t="s">
        <v>30</v>
      </c>
    </row>
    <row r="436" spans="1:12" x14ac:dyDescent="0.25">
      <c r="A436">
        <v>202301</v>
      </c>
      <c r="B436" t="s">
        <v>142</v>
      </c>
      <c r="C436" t="s">
        <v>58</v>
      </c>
      <c r="D436">
        <v>40</v>
      </c>
      <c r="E436">
        <v>64</v>
      </c>
      <c r="F436">
        <v>56</v>
      </c>
      <c r="G436">
        <v>9</v>
      </c>
      <c r="H436">
        <v>12</v>
      </c>
      <c r="I436">
        <v>2</v>
      </c>
      <c r="J436">
        <v>64</v>
      </c>
      <c r="K436" t="s">
        <v>64</v>
      </c>
      <c r="L436" t="s">
        <v>30</v>
      </c>
    </row>
    <row r="437" spans="1:12" x14ac:dyDescent="0.25">
      <c r="A437">
        <v>202301</v>
      </c>
      <c r="B437" t="s">
        <v>143</v>
      </c>
      <c r="C437" t="s">
        <v>58</v>
      </c>
      <c r="D437">
        <v>59</v>
      </c>
      <c r="E437">
        <v>75</v>
      </c>
      <c r="F437">
        <v>56</v>
      </c>
      <c r="G437">
        <v>8</v>
      </c>
      <c r="H437">
        <v>10</v>
      </c>
      <c r="I437">
        <v>2</v>
      </c>
      <c r="J437">
        <v>75</v>
      </c>
      <c r="K437" t="s">
        <v>64</v>
      </c>
      <c r="L437" t="s">
        <v>30</v>
      </c>
    </row>
    <row r="438" spans="1:12" x14ac:dyDescent="0.25">
      <c r="A438">
        <v>202301</v>
      </c>
      <c r="B438" t="s">
        <v>144</v>
      </c>
      <c r="C438" t="s">
        <v>58</v>
      </c>
      <c r="D438">
        <v>50</v>
      </c>
      <c r="E438">
        <v>67</v>
      </c>
      <c r="F438">
        <v>56</v>
      </c>
      <c r="G438">
        <v>9</v>
      </c>
      <c r="H438">
        <v>9</v>
      </c>
      <c r="I438">
        <v>3</v>
      </c>
      <c r="J438">
        <v>67</v>
      </c>
      <c r="K438" t="s">
        <v>64</v>
      </c>
      <c r="L438" t="s">
        <v>30</v>
      </c>
    </row>
    <row r="439" spans="1:12" x14ac:dyDescent="0.25">
      <c r="A439">
        <v>202301</v>
      </c>
      <c r="B439" t="s">
        <v>145</v>
      </c>
      <c r="C439" t="s">
        <v>58</v>
      </c>
      <c r="D439">
        <v>54</v>
      </c>
      <c r="E439">
        <v>43</v>
      </c>
      <c r="F439">
        <v>55</v>
      </c>
      <c r="G439">
        <v>11</v>
      </c>
      <c r="H439">
        <v>10</v>
      </c>
      <c r="I439">
        <v>3</v>
      </c>
      <c r="J439">
        <v>55</v>
      </c>
      <c r="K439" t="s">
        <v>62</v>
      </c>
      <c r="L439" t="s">
        <v>30</v>
      </c>
    </row>
    <row r="440" spans="1:12" x14ac:dyDescent="0.25">
      <c r="A440">
        <v>202301</v>
      </c>
      <c r="B440" t="s">
        <v>146</v>
      </c>
      <c r="C440" t="s">
        <v>58</v>
      </c>
      <c r="D440">
        <v>58</v>
      </c>
      <c r="E440">
        <v>44</v>
      </c>
      <c r="F440">
        <v>54</v>
      </c>
      <c r="G440">
        <v>9</v>
      </c>
      <c r="H440">
        <v>15</v>
      </c>
      <c r="I440">
        <v>2</v>
      </c>
      <c r="J440">
        <v>58</v>
      </c>
      <c r="K440" t="s">
        <v>15</v>
      </c>
      <c r="L440" t="s">
        <v>30</v>
      </c>
    </row>
    <row r="441" spans="1:12" x14ac:dyDescent="0.25">
      <c r="A441">
        <v>202301</v>
      </c>
      <c r="B441" t="s">
        <v>147</v>
      </c>
      <c r="C441" t="s">
        <v>58</v>
      </c>
      <c r="D441">
        <v>65</v>
      </c>
      <c r="E441">
        <v>55</v>
      </c>
      <c r="F441">
        <v>16</v>
      </c>
      <c r="G441">
        <v>22</v>
      </c>
      <c r="H441">
        <v>16</v>
      </c>
      <c r="I441">
        <v>15</v>
      </c>
      <c r="J441">
        <v>65</v>
      </c>
      <c r="K441" t="s">
        <v>15</v>
      </c>
      <c r="L441" t="s">
        <v>30</v>
      </c>
    </row>
    <row r="442" spans="1:12" x14ac:dyDescent="0.25">
      <c r="A442">
        <v>202301</v>
      </c>
      <c r="B442" t="s">
        <v>117</v>
      </c>
      <c r="C442" t="s">
        <v>59</v>
      </c>
      <c r="D442">
        <v>23</v>
      </c>
      <c r="E442">
        <v>57</v>
      </c>
      <c r="F442" t="s">
        <v>14</v>
      </c>
      <c r="G442" t="s">
        <v>14</v>
      </c>
      <c r="H442" t="s">
        <v>14</v>
      </c>
      <c r="I442" t="s">
        <v>14</v>
      </c>
      <c r="J442">
        <v>57</v>
      </c>
      <c r="K442" t="s">
        <v>64</v>
      </c>
      <c r="L442" t="s">
        <v>30</v>
      </c>
    </row>
    <row r="443" spans="1:12" x14ac:dyDescent="0.25">
      <c r="A443">
        <v>202301</v>
      </c>
      <c r="B443" t="s">
        <v>118</v>
      </c>
      <c r="C443" t="s">
        <v>59</v>
      </c>
      <c r="D443">
        <v>27</v>
      </c>
      <c r="E443">
        <v>53</v>
      </c>
      <c r="F443">
        <v>53</v>
      </c>
      <c r="G443">
        <v>3</v>
      </c>
      <c r="H443">
        <v>12</v>
      </c>
      <c r="I443">
        <v>10</v>
      </c>
      <c r="J443">
        <v>53</v>
      </c>
      <c r="K443" t="s">
        <v>64</v>
      </c>
      <c r="L443" t="s">
        <v>30</v>
      </c>
    </row>
    <row r="444" spans="1:12" x14ac:dyDescent="0.25">
      <c r="A444">
        <v>202301</v>
      </c>
      <c r="B444" t="s">
        <v>119</v>
      </c>
      <c r="C444" t="s">
        <v>59</v>
      </c>
      <c r="D444">
        <v>19</v>
      </c>
      <c r="E444">
        <v>43</v>
      </c>
      <c r="F444">
        <v>53</v>
      </c>
      <c r="G444">
        <v>3</v>
      </c>
      <c r="H444">
        <v>11</v>
      </c>
      <c r="I444">
        <v>9</v>
      </c>
      <c r="J444">
        <v>53</v>
      </c>
      <c r="K444" t="s">
        <v>62</v>
      </c>
      <c r="L444" t="s">
        <v>30</v>
      </c>
    </row>
    <row r="445" spans="1:12" x14ac:dyDescent="0.25">
      <c r="A445">
        <v>202301</v>
      </c>
      <c r="B445" t="s">
        <v>120</v>
      </c>
      <c r="C445" t="s">
        <v>59</v>
      </c>
      <c r="D445">
        <v>17</v>
      </c>
      <c r="E445">
        <v>51</v>
      </c>
      <c r="F445">
        <v>53</v>
      </c>
      <c r="G445">
        <v>4</v>
      </c>
      <c r="H445">
        <v>9</v>
      </c>
      <c r="I445">
        <v>10</v>
      </c>
      <c r="J445">
        <v>53</v>
      </c>
      <c r="K445" t="s">
        <v>62</v>
      </c>
      <c r="L445" t="s">
        <v>30</v>
      </c>
    </row>
    <row r="446" spans="1:12" x14ac:dyDescent="0.25">
      <c r="A446">
        <v>202301</v>
      </c>
      <c r="B446" t="s">
        <v>121</v>
      </c>
      <c r="C446" t="s">
        <v>59</v>
      </c>
      <c r="D446">
        <v>21</v>
      </c>
      <c r="E446">
        <v>59</v>
      </c>
      <c r="F446">
        <v>53</v>
      </c>
      <c r="G446">
        <v>19</v>
      </c>
      <c r="H446">
        <v>14</v>
      </c>
      <c r="I446">
        <v>11</v>
      </c>
      <c r="J446">
        <v>59</v>
      </c>
      <c r="K446" t="s">
        <v>64</v>
      </c>
      <c r="L446" t="s">
        <v>30</v>
      </c>
    </row>
    <row r="447" spans="1:12" x14ac:dyDescent="0.25">
      <c r="A447">
        <v>202301</v>
      </c>
      <c r="B447" t="s">
        <v>122</v>
      </c>
      <c r="C447" t="s">
        <v>59</v>
      </c>
      <c r="D447">
        <v>38</v>
      </c>
      <c r="E447">
        <v>68</v>
      </c>
      <c r="F447">
        <v>53</v>
      </c>
      <c r="G447">
        <v>16</v>
      </c>
      <c r="H447">
        <v>12</v>
      </c>
      <c r="I447">
        <v>10</v>
      </c>
      <c r="J447">
        <v>68</v>
      </c>
      <c r="K447" t="s">
        <v>64</v>
      </c>
      <c r="L447" t="s">
        <v>30</v>
      </c>
    </row>
    <row r="448" spans="1:12" x14ac:dyDescent="0.25">
      <c r="A448">
        <v>202301</v>
      </c>
      <c r="B448" t="s">
        <v>123</v>
      </c>
      <c r="C448" t="s">
        <v>59</v>
      </c>
      <c r="D448">
        <v>30</v>
      </c>
      <c r="E448">
        <v>64</v>
      </c>
      <c r="F448">
        <v>53</v>
      </c>
      <c r="G448">
        <v>14</v>
      </c>
      <c r="H448">
        <v>9</v>
      </c>
      <c r="I448">
        <v>7</v>
      </c>
      <c r="J448">
        <v>64</v>
      </c>
      <c r="K448" t="s">
        <v>64</v>
      </c>
      <c r="L448" t="s">
        <v>30</v>
      </c>
    </row>
    <row r="449" spans="1:12" x14ac:dyDescent="0.25">
      <c r="A449">
        <v>202301</v>
      </c>
      <c r="B449" t="s">
        <v>124</v>
      </c>
      <c r="C449" t="s">
        <v>59</v>
      </c>
      <c r="D449">
        <v>21</v>
      </c>
      <c r="E449">
        <v>60</v>
      </c>
      <c r="F449">
        <v>53</v>
      </c>
      <c r="G449">
        <v>13</v>
      </c>
      <c r="H449">
        <v>9</v>
      </c>
      <c r="I449">
        <v>5</v>
      </c>
      <c r="J449">
        <v>60</v>
      </c>
      <c r="K449" t="s">
        <v>64</v>
      </c>
      <c r="L449" t="s">
        <v>30</v>
      </c>
    </row>
    <row r="450" spans="1:12" x14ac:dyDescent="0.25">
      <c r="A450">
        <v>202301</v>
      </c>
      <c r="B450" t="s">
        <v>125</v>
      </c>
      <c r="C450" t="s">
        <v>59</v>
      </c>
      <c r="D450">
        <v>37</v>
      </c>
      <c r="E450">
        <v>68</v>
      </c>
      <c r="F450">
        <v>53</v>
      </c>
      <c r="G450">
        <v>15</v>
      </c>
      <c r="H450">
        <v>9</v>
      </c>
      <c r="I450">
        <v>8</v>
      </c>
      <c r="J450">
        <v>68</v>
      </c>
      <c r="K450" t="s">
        <v>64</v>
      </c>
      <c r="L450" t="s">
        <v>30</v>
      </c>
    </row>
    <row r="451" spans="1:12" x14ac:dyDescent="0.25">
      <c r="A451">
        <v>202301</v>
      </c>
      <c r="B451" t="s">
        <v>126</v>
      </c>
      <c r="C451" t="s">
        <v>59</v>
      </c>
      <c r="D451">
        <v>32</v>
      </c>
      <c r="E451">
        <v>63</v>
      </c>
      <c r="F451">
        <v>53</v>
      </c>
      <c r="G451">
        <v>13</v>
      </c>
      <c r="H451">
        <v>11</v>
      </c>
      <c r="I451">
        <v>8</v>
      </c>
      <c r="J451">
        <v>63</v>
      </c>
      <c r="K451" t="s">
        <v>64</v>
      </c>
      <c r="L451" t="s">
        <v>30</v>
      </c>
    </row>
    <row r="452" spans="1:12" x14ac:dyDescent="0.25">
      <c r="A452">
        <v>202301</v>
      </c>
      <c r="B452" t="s">
        <v>127</v>
      </c>
      <c r="C452" t="s">
        <v>59</v>
      </c>
      <c r="D452">
        <v>36</v>
      </c>
      <c r="E452">
        <v>81</v>
      </c>
      <c r="F452">
        <v>54</v>
      </c>
      <c r="G452">
        <v>14</v>
      </c>
      <c r="H452">
        <v>23</v>
      </c>
      <c r="I452">
        <v>12</v>
      </c>
      <c r="J452">
        <v>81</v>
      </c>
      <c r="K452" t="s">
        <v>64</v>
      </c>
      <c r="L452" t="s">
        <v>30</v>
      </c>
    </row>
    <row r="453" spans="1:12" x14ac:dyDescent="0.25">
      <c r="A453">
        <v>202301</v>
      </c>
      <c r="B453" t="s">
        <v>128</v>
      </c>
      <c r="C453" t="s">
        <v>59</v>
      </c>
      <c r="D453" t="s">
        <v>14</v>
      </c>
      <c r="E453">
        <v>111</v>
      </c>
      <c r="F453">
        <v>54</v>
      </c>
      <c r="G453">
        <v>15</v>
      </c>
      <c r="H453">
        <v>26</v>
      </c>
      <c r="I453">
        <v>14</v>
      </c>
      <c r="J453">
        <v>111</v>
      </c>
      <c r="K453" t="s">
        <v>64</v>
      </c>
      <c r="L453" t="s">
        <v>60</v>
      </c>
    </row>
    <row r="454" spans="1:12" x14ac:dyDescent="0.25">
      <c r="A454">
        <v>202301</v>
      </c>
      <c r="B454" t="s">
        <v>129</v>
      </c>
      <c r="C454" t="s">
        <v>59</v>
      </c>
      <c r="D454" t="s">
        <v>14</v>
      </c>
      <c r="E454">
        <v>135</v>
      </c>
      <c r="F454">
        <v>55</v>
      </c>
      <c r="G454">
        <v>15</v>
      </c>
      <c r="H454">
        <v>28</v>
      </c>
      <c r="I454">
        <v>15</v>
      </c>
      <c r="J454">
        <v>135</v>
      </c>
      <c r="K454" t="s">
        <v>64</v>
      </c>
      <c r="L454" t="s">
        <v>60</v>
      </c>
    </row>
    <row r="455" spans="1:12" x14ac:dyDescent="0.25">
      <c r="A455">
        <v>202301</v>
      </c>
      <c r="B455" t="s">
        <v>130</v>
      </c>
      <c r="C455" t="s">
        <v>59</v>
      </c>
      <c r="D455">
        <v>54</v>
      </c>
      <c r="E455">
        <v>91</v>
      </c>
      <c r="F455">
        <v>54</v>
      </c>
      <c r="G455">
        <v>17</v>
      </c>
      <c r="H455">
        <v>19</v>
      </c>
      <c r="I455">
        <v>19</v>
      </c>
      <c r="J455">
        <v>91</v>
      </c>
      <c r="K455" t="s">
        <v>64</v>
      </c>
      <c r="L455" t="s">
        <v>30</v>
      </c>
    </row>
    <row r="456" spans="1:12" x14ac:dyDescent="0.25">
      <c r="A456">
        <v>202301</v>
      </c>
      <c r="B456" t="s">
        <v>131</v>
      </c>
      <c r="C456" t="s">
        <v>59</v>
      </c>
      <c r="D456">
        <v>47</v>
      </c>
      <c r="E456">
        <v>73</v>
      </c>
      <c r="F456">
        <v>54</v>
      </c>
      <c r="G456">
        <v>12</v>
      </c>
      <c r="H456">
        <v>15</v>
      </c>
      <c r="I456">
        <v>11</v>
      </c>
      <c r="J456">
        <v>73</v>
      </c>
      <c r="K456" t="s">
        <v>64</v>
      </c>
      <c r="L456" t="s">
        <v>30</v>
      </c>
    </row>
    <row r="457" spans="1:12" x14ac:dyDescent="0.25">
      <c r="A457">
        <v>202301</v>
      </c>
      <c r="B457" t="s">
        <v>132</v>
      </c>
      <c r="C457" t="s">
        <v>59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46</v>
      </c>
    </row>
    <row r="458" spans="1:12" x14ac:dyDescent="0.25">
      <c r="A458">
        <v>202301</v>
      </c>
      <c r="B458" t="s">
        <v>133</v>
      </c>
      <c r="C458" t="s">
        <v>59</v>
      </c>
      <c r="D458">
        <v>45</v>
      </c>
      <c r="E458">
        <v>66</v>
      </c>
      <c r="F458">
        <v>53</v>
      </c>
      <c r="G458">
        <v>13</v>
      </c>
      <c r="H458">
        <v>7</v>
      </c>
      <c r="I458">
        <v>8</v>
      </c>
      <c r="J458">
        <v>66</v>
      </c>
      <c r="K458" t="s">
        <v>64</v>
      </c>
      <c r="L458" t="s">
        <v>30</v>
      </c>
    </row>
    <row r="459" spans="1:12" x14ac:dyDescent="0.25">
      <c r="A459">
        <v>202301</v>
      </c>
      <c r="B459" t="s">
        <v>134</v>
      </c>
      <c r="C459" t="s">
        <v>59</v>
      </c>
      <c r="D459">
        <v>42</v>
      </c>
      <c r="E459">
        <v>80</v>
      </c>
      <c r="F459">
        <v>54</v>
      </c>
      <c r="G459">
        <v>14</v>
      </c>
      <c r="H459">
        <v>8</v>
      </c>
      <c r="I459">
        <v>14</v>
      </c>
      <c r="J459">
        <v>80</v>
      </c>
      <c r="K459" t="s">
        <v>64</v>
      </c>
      <c r="L459" t="s">
        <v>30</v>
      </c>
    </row>
    <row r="460" spans="1:12" x14ac:dyDescent="0.25">
      <c r="A460">
        <v>202301</v>
      </c>
      <c r="B460" t="s">
        <v>135</v>
      </c>
      <c r="C460" t="s">
        <v>59</v>
      </c>
      <c r="D460">
        <v>40</v>
      </c>
      <c r="E460">
        <v>79</v>
      </c>
      <c r="F460">
        <v>54</v>
      </c>
      <c r="G460">
        <v>16</v>
      </c>
      <c r="H460">
        <v>7</v>
      </c>
      <c r="I460">
        <v>10</v>
      </c>
      <c r="J460">
        <v>79</v>
      </c>
      <c r="K460" t="s">
        <v>64</v>
      </c>
      <c r="L460" t="s">
        <v>30</v>
      </c>
    </row>
    <row r="461" spans="1:12" x14ac:dyDescent="0.25">
      <c r="A461">
        <v>202301</v>
      </c>
      <c r="B461" t="s">
        <v>136</v>
      </c>
      <c r="C461" t="s">
        <v>59</v>
      </c>
      <c r="D461">
        <v>39</v>
      </c>
      <c r="E461">
        <v>65</v>
      </c>
      <c r="F461">
        <v>54</v>
      </c>
      <c r="G461">
        <v>13</v>
      </c>
      <c r="H461">
        <v>11</v>
      </c>
      <c r="I461">
        <v>10</v>
      </c>
      <c r="J461">
        <v>65</v>
      </c>
      <c r="K461" t="s">
        <v>64</v>
      </c>
      <c r="L461" t="s">
        <v>30</v>
      </c>
    </row>
    <row r="462" spans="1:12" x14ac:dyDescent="0.25">
      <c r="A462">
        <v>202301</v>
      </c>
      <c r="B462" t="s">
        <v>137</v>
      </c>
      <c r="C462" t="s">
        <v>59</v>
      </c>
      <c r="D462">
        <v>43</v>
      </c>
      <c r="E462">
        <v>75</v>
      </c>
      <c r="F462">
        <v>54</v>
      </c>
      <c r="G462">
        <v>14</v>
      </c>
      <c r="H462">
        <v>10</v>
      </c>
      <c r="I462">
        <v>10</v>
      </c>
      <c r="J462">
        <v>75</v>
      </c>
      <c r="K462" t="s">
        <v>64</v>
      </c>
      <c r="L462" t="s">
        <v>30</v>
      </c>
    </row>
    <row r="463" spans="1:12" x14ac:dyDescent="0.25">
      <c r="A463">
        <v>202301</v>
      </c>
      <c r="B463" t="s">
        <v>138</v>
      </c>
      <c r="C463" t="s">
        <v>59</v>
      </c>
      <c r="D463" t="s">
        <v>14</v>
      </c>
      <c r="E463">
        <v>66</v>
      </c>
      <c r="F463">
        <v>53</v>
      </c>
      <c r="G463">
        <v>13</v>
      </c>
      <c r="H463">
        <v>9</v>
      </c>
      <c r="I463">
        <v>9</v>
      </c>
      <c r="J463">
        <v>66</v>
      </c>
      <c r="K463" t="s">
        <v>64</v>
      </c>
      <c r="L463" t="s">
        <v>30</v>
      </c>
    </row>
    <row r="464" spans="1:12" x14ac:dyDescent="0.25">
      <c r="A464">
        <v>202301</v>
      </c>
      <c r="B464" t="s">
        <v>139</v>
      </c>
      <c r="C464" t="s">
        <v>59</v>
      </c>
      <c r="D464">
        <v>37</v>
      </c>
      <c r="E464">
        <v>51</v>
      </c>
      <c r="F464">
        <v>53</v>
      </c>
      <c r="G464">
        <v>11</v>
      </c>
      <c r="H464">
        <v>11</v>
      </c>
      <c r="I464">
        <v>4</v>
      </c>
      <c r="J464">
        <v>53</v>
      </c>
      <c r="K464" t="s">
        <v>62</v>
      </c>
      <c r="L464" t="s">
        <v>30</v>
      </c>
    </row>
    <row r="465" spans="1:12" x14ac:dyDescent="0.25">
      <c r="A465">
        <v>202301</v>
      </c>
      <c r="B465" t="s">
        <v>140</v>
      </c>
      <c r="C465" t="s">
        <v>59</v>
      </c>
      <c r="D465">
        <v>32</v>
      </c>
      <c r="E465">
        <v>43</v>
      </c>
      <c r="F465">
        <v>53</v>
      </c>
      <c r="G465">
        <v>10</v>
      </c>
      <c r="H465">
        <v>11</v>
      </c>
      <c r="I465">
        <v>3</v>
      </c>
      <c r="J465">
        <v>53</v>
      </c>
      <c r="K465" t="s">
        <v>62</v>
      </c>
      <c r="L465" t="s">
        <v>30</v>
      </c>
    </row>
    <row r="466" spans="1:12" x14ac:dyDescent="0.25">
      <c r="A466">
        <v>202301</v>
      </c>
      <c r="B466" t="s">
        <v>141</v>
      </c>
      <c r="C466" t="s">
        <v>59</v>
      </c>
      <c r="D466">
        <v>52</v>
      </c>
      <c r="E466">
        <v>53</v>
      </c>
      <c r="F466">
        <v>55</v>
      </c>
      <c r="G466">
        <v>10</v>
      </c>
      <c r="H466">
        <v>10</v>
      </c>
      <c r="I466">
        <v>5</v>
      </c>
      <c r="J466">
        <v>55</v>
      </c>
      <c r="K466" t="s">
        <v>62</v>
      </c>
      <c r="L466" t="s">
        <v>30</v>
      </c>
    </row>
    <row r="467" spans="1:12" x14ac:dyDescent="0.25">
      <c r="A467">
        <v>202301</v>
      </c>
      <c r="B467" t="s">
        <v>142</v>
      </c>
      <c r="C467" t="s">
        <v>59</v>
      </c>
      <c r="D467">
        <v>41</v>
      </c>
      <c r="E467">
        <v>61</v>
      </c>
      <c r="F467">
        <v>54</v>
      </c>
      <c r="G467">
        <v>13</v>
      </c>
      <c r="H467">
        <v>12</v>
      </c>
      <c r="I467">
        <v>11</v>
      </c>
      <c r="J467">
        <v>61</v>
      </c>
      <c r="K467" t="s">
        <v>64</v>
      </c>
      <c r="L467" t="s">
        <v>30</v>
      </c>
    </row>
    <row r="468" spans="1:12" x14ac:dyDescent="0.25">
      <c r="A468">
        <v>202301</v>
      </c>
      <c r="B468" t="s">
        <v>143</v>
      </c>
      <c r="C468" t="s">
        <v>59</v>
      </c>
      <c r="D468">
        <v>50</v>
      </c>
      <c r="E468">
        <v>66</v>
      </c>
      <c r="F468">
        <v>54</v>
      </c>
      <c r="G468">
        <v>13</v>
      </c>
      <c r="H468">
        <v>10</v>
      </c>
      <c r="I468">
        <v>15</v>
      </c>
      <c r="J468">
        <v>66</v>
      </c>
      <c r="K468" t="s">
        <v>64</v>
      </c>
      <c r="L468" t="s">
        <v>30</v>
      </c>
    </row>
    <row r="469" spans="1:12" x14ac:dyDescent="0.25">
      <c r="A469">
        <v>202301</v>
      </c>
      <c r="B469" t="s">
        <v>144</v>
      </c>
      <c r="C469" t="s">
        <v>59</v>
      </c>
      <c r="D469">
        <v>44</v>
      </c>
      <c r="E469">
        <v>68</v>
      </c>
      <c r="F469">
        <v>54</v>
      </c>
      <c r="G469">
        <v>14</v>
      </c>
      <c r="H469">
        <v>7</v>
      </c>
      <c r="I469">
        <v>17</v>
      </c>
      <c r="J469">
        <v>68</v>
      </c>
      <c r="K469" t="s">
        <v>64</v>
      </c>
      <c r="L469" t="s">
        <v>30</v>
      </c>
    </row>
    <row r="470" spans="1:12" x14ac:dyDescent="0.25">
      <c r="A470">
        <v>202301</v>
      </c>
      <c r="B470" t="s">
        <v>145</v>
      </c>
      <c r="C470" t="s">
        <v>59</v>
      </c>
      <c r="D470">
        <v>53</v>
      </c>
      <c r="E470">
        <v>82</v>
      </c>
      <c r="F470">
        <v>54</v>
      </c>
      <c r="G470">
        <v>20</v>
      </c>
      <c r="H470">
        <v>8</v>
      </c>
      <c r="I470">
        <v>11</v>
      </c>
      <c r="J470">
        <v>82</v>
      </c>
      <c r="K470" t="s">
        <v>64</v>
      </c>
      <c r="L470" t="s">
        <v>30</v>
      </c>
    </row>
    <row r="471" spans="1:12" x14ac:dyDescent="0.25">
      <c r="A471">
        <v>202301</v>
      </c>
      <c r="B471" t="s">
        <v>146</v>
      </c>
      <c r="C471" t="s">
        <v>59</v>
      </c>
      <c r="D471">
        <v>51</v>
      </c>
      <c r="E471">
        <v>65</v>
      </c>
      <c r="F471">
        <v>53</v>
      </c>
      <c r="G471">
        <v>14</v>
      </c>
      <c r="H471">
        <v>14</v>
      </c>
      <c r="I471">
        <v>13</v>
      </c>
      <c r="J471">
        <v>65</v>
      </c>
      <c r="K471" t="s">
        <v>64</v>
      </c>
      <c r="L471" t="s">
        <v>30</v>
      </c>
    </row>
    <row r="472" spans="1:12" x14ac:dyDescent="0.25">
      <c r="A472">
        <v>202301</v>
      </c>
      <c r="B472" t="s">
        <v>147</v>
      </c>
      <c r="C472" t="s">
        <v>59</v>
      </c>
      <c r="D472">
        <v>56</v>
      </c>
      <c r="E472">
        <v>90</v>
      </c>
      <c r="F472">
        <v>54</v>
      </c>
      <c r="G472">
        <v>16</v>
      </c>
      <c r="H472">
        <v>15</v>
      </c>
      <c r="I472">
        <v>20</v>
      </c>
      <c r="J472">
        <v>90</v>
      </c>
      <c r="K472" t="s">
        <v>64</v>
      </c>
      <c r="L472" t="s">
        <v>30</v>
      </c>
    </row>
    <row r="473" spans="1:12" x14ac:dyDescent="0.25">
      <c r="A473">
        <v>202301</v>
      </c>
      <c r="B473" t="s">
        <v>117</v>
      </c>
      <c r="C473" t="s">
        <v>13</v>
      </c>
      <c r="D473">
        <v>30</v>
      </c>
      <c r="E473" t="s">
        <v>14</v>
      </c>
      <c r="F473">
        <v>21</v>
      </c>
      <c r="G473">
        <v>13</v>
      </c>
      <c r="H473">
        <v>14</v>
      </c>
      <c r="I473">
        <v>1</v>
      </c>
      <c r="J473">
        <v>52</v>
      </c>
      <c r="K473" t="s">
        <v>15</v>
      </c>
      <c r="L473" t="s">
        <v>30</v>
      </c>
    </row>
    <row r="474" spans="1:12" x14ac:dyDescent="0.25">
      <c r="A474">
        <v>202301</v>
      </c>
      <c r="B474" t="s">
        <v>118</v>
      </c>
      <c r="C474" t="s">
        <v>13</v>
      </c>
      <c r="D474">
        <v>25</v>
      </c>
      <c r="E474" t="s">
        <v>14</v>
      </c>
      <c r="F474">
        <v>30</v>
      </c>
      <c r="G474">
        <v>13</v>
      </c>
      <c r="H474">
        <v>16</v>
      </c>
      <c r="I474">
        <v>2</v>
      </c>
      <c r="J474">
        <v>48</v>
      </c>
      <c r="K474" t="s">
        <v>15</v>
      </c>
      <c r="L474" t="s">
        <v>16</v>
      </c>
    </row>
    <row r="475" spans="1:12" x14ac:dyDescent="0.25">
      <c r="A475">
        <v>202301</v>
      </c>
      <c r="B475" t="s">
        <v>119</v>
      </c>
      <c r="C475" t="s">
        <v>13</v>
      </c>
      <c r="D475">
        <v>22</v>
      </c>
      <c r="E475" t="s">
        <v>14</v>
      </c>
      <c r="F475">
        <v>28</v>
      </c>
      <c r="G475">
        <v>11</v>
      </c>
      <c r="H475">
        <v>15</v>
      </c>
      <c r="I475" t="s">
        <v>14</v>
      </c>
      <c r="J475">
        <v>49</v>
      </c>
      <c r="K475" t="s">
        <v>15</v>
      </c>
      <c r="L475" t="s">
        <v>16</v>
      </c>
    </row>
    <row r="476" spans="1:12" x14ac:dyDescent="0.25">
      <c r="A476">
        <v>202301</v>
      </c>
      <c r="B476" t="s">
        <v>120</v>
      </c>
      <c r="C476" t="s">
        <v>13</v>
      </c>
      <c r="D476">
        <v>26</v>
      </c>
      <c r="E476" t="s">
        <v>14</v>
      </c>
      <c r="F476">
        <v>31</v>
      </c>
      <c r="G476">
        <v>12</v>
      </c>
      <c r="H476">
        <v>17</v>
      </c>
      <c r="I476">
        <v>2</v>
      </c>
      <c r="J476">
        <v>54</v>
      </c>
      <c r="K476" t="s">
        <v>15</v>
      </c>
      <c r="L476" t="s">
        <v>30</v>
      </c>
    </row>
    <row r="477" spans="1:12" x14ac:dyDescent="0.25">
      <c r="A477">
        <v>202301</v>
      </c>
      <c r="B477" t="s">
        <v>121</v>
      </c>
      <c r="C477" t="s">
        <v>13</v>
      </c>
      <c r="D477">
        <v>35</v>
      </c>
      <c r="E477" t="s">
        <v>14</v>
      </c>
      <c r="F477">
        <v>26</v>
      </c>
      <c r="G477">
        <v>23</v>
      </c>
      <c r="H477">
        <v>18</v>
      </c>
      <c r="I477" t="s">
        <v>14</v>
      </c>
      <c r="J477">
        <v>53</v>
      </c>
      <c r="K477" t="s">
        <v>15</v>
      </c>
      <c r="L477" t="s">
        <v>30</v>
      </c>
    </row>
    <row r="478" spans="1:12" x14ac:dyDescent="0.25">
      <c r="A478">
        <v>202301</v>
      </c>
      <c r="B478" t="s">
        <v>122</v>
      </c>
      <c r="C478" t="s">
        <v>13</v>
      </c>
      <c r="D478">
        <v>21</v>
      </c>
      <c r="E478" t="s">
        <v>14</v>
      </c>
      <c r="F478">
        <v>19</v>
      </c>
      <c r="G478">
        <v>11</v>
      </c>
      <c r="H478">
        <v>16</v>
      </c>
      <c r="I478" t="s">
        <v>14</v>
      </c>
      <c r="J478">
        <v>55</v>
      </c>
      <c r="K478" t="s">
        <v>15</v>
      </c>
      <c r="L478" t="s">
        <v>30</v>
      </c>
    </row>
    <row r="479" spans="1:12" x14ac:dyDescent="0.25">
      <c r="A479">
        <v>202301</v>
      </c>
      <c r="B479" t="s">
        <v>123</v>
      </c>
      <c r="C479" t="s">
        <v>13</v>
      </c>
      <c r="D479">
        <v>20</v>
      </c>
      <c r="E479" t="s">
        <v>14</v>
      </c>
      <c r="F479">
        <v>19</v>
      </c>
      <c r="G479">
        <v>11</v>
      </c>
      <c r="H479">
        <v>12</v>
      </c>
      <c r="I479" t="s">
        <v>14</v>
      </c>
      <c r="J479">
        <v>48</v>
      </c>
      <c r="K479" t="s">
        <v>15</v>
      </c>
      <c r="L479" t="s">
        <v>16</v>
      </c>
    </row>
    <row r="480" spans="1:12" x14ac:dyDescent="0.25">
      <c r="A480">
        <v>202301</v>
      </c>
      <c r="B480" t="s">
        <v>124</v>
      </c>
      <c r="C480" t="s">
        <v>13</v>
      </c>
      <c r="D480">
        <v>20</v>
      </c>
      <c r="E480" t="s">
        <v>14</v>
      </c>
      <c r="F480">
        <v>23</v>
      </c>
      <c r="G480">
        <v>10</v>
      </c>
      <c r="H480">
        <v>12</v>
      </c>
      <c r="I480" t="s">
        <v>14</v>
      </c>
      <c r="J480">
        <v>58</v>
      </c>
      <c r="K480" t="s">
        <v>64</v>
      </c>
      <c r="L480" t="s">
        <v>30</v>
      </c>
    </row>
    <row r="481" spans="1:12" x14ac:dyDescent="0.25">
      <c r="A481">
        <v>202301</v>
      </c>
      <c r="B481" t="s">
        <v>125</v>
      </c>
      <c r="C481" t="s">
        <v>13</v>
      </c>
      <c r="D481">
        <v>17</v>
      </c>
      <c r="E481" t="s">
        <v>14</v>
      </c>
      <c r="F481">
        <v>24</v>
      </c>
      <c r="G481">
        <v>10</v>
      </c>
      <c r="H481">
        <v>17</v>
      </c>
      <c r="I481" t="s">
        <v>14</v>
      </c>
      <c r="J481">
        <v>69</v>
      </c>
      <c r="K481" t="s">
        <v>64</v>
      </c>
      <c r="L481" t="s">
        <v>30</v>
      </c>
    </row>
    <row r="482" spans="1:12" x14ac:dyDescent="0.25">
      <c r="A482">
        <v>202301</v>
      </c>
      <c r="B482" t="s">
        <v>126</v>
      </c>
      <c r="C482" t="s">
        <v>13</v>
      </c>
      <c r="D482">
        <v>27</v>
      </c>
      <c r="E482" t="s">
        <v>14</v>
      </c>
      <c r="F482">
        <v>23</v>
      </c>
      <c r="G482">
        <v>11</v>
      </c>
      <c r="H482">
        <v>17</v>
      </c>
      <c r="I482" t="s">
        <v>14</v>
      </c>
      <c r="J482">
        <v>53</v>
      </c>
      <c r="K482" t="s">
        <v>64</v>
      </c>
      <c r="L482" t="s">
        <v>30</v>
      </c>
    </row>
    <row r="483" spans="1:12" x14ac:dyDescent="0.25">
      <c r="A483">
        <v>202301</v>
      </c>
      <c r="B483" t="s">
        <v>127</v>
      </c>
      <c r="C483" t="s">
        <v>13</v>
      </c>
      <c r="D483">
        <v>35</v>
      </c>
      <c r="E483" t="s">
        <v>14</v>
      </c>
      <c r="F483">
        <v>24</v>
      </c>
      <c r="G483">
        <v>16</v>
      </c>
      <c r="H483">
        <v>10</v>
      </c>
      <c r="I483" t="s">
        <v>14</v>
      </c>
      <c r="J483">
        <v>45</v>
      </c>
      <c r="K483" t="s">
        <v>64</v>
      </c>
      <c r="L483" t="s">
        <v>16</v>
      </c>
    </row>
    <row r="484" spans="1:12" x14ac:dyDescent="0.25">
      <c r="A484">
        <v>202301</v>
      </c>
      <c r="B484" t="s">
        <v>128</v>
      </c>
      <c r="C484" t="s">
        <v>13</v>
      </c>
      <c r="D484">
        <v>40</v>
      </c>
      <c r="E484" t="s">
        <v>14</v>
      </c>
      <c r="F484">
        <v>24</v>
      </c>
      <c r="G484">
        <v>19</v>
      </c>
      <c r="H484">
        <v>39</v>
      </c>
      <c r="I484">
        <v>8</v>
      </c>
      <c r="J484">
        <v>27</v>
      </c>
      <c r="K484" t="s">
        <v>64</v>
      </c>
      <c r="L484" t="s">
        <v>16</v>
      </c>
    </row>
    <row r="485" spans="1:12" x14ac:dyDescent="0.25">
      <c r="A485">
        <v>202301</v>
      </c>
      <c r="B485" t="s">
        <v>129</v>
      </c>
      <c r="C485" t="s">
        <v>13</v>
      </c>
      <c r="D485">
        <v>51</v>
      </c>
      <c r="E485" t="s">
        <v>14</v>
      </c>
      <c r="F485">
        <v>25</v>
      </c>
      <c r="G485">
        <v>18</v>
      </c>
      <c r="H485">
        <v>47</v>
      </c>
      <c r="I485">
        <v>12</v>
      </c>
      <c r="J485">
        <v>26</v>
      </c>
      <c r="K485" t="s">
        <v>64</v>
      </c>
      <c r="L485" t="s">
        <v>16</v>
      </c>
    </row>
    <row r="486" spans="1:12" x14ac:dyDescent="0.25">
      <c r="A486">
        <v>202301</v>
      </c>
      <c r="B486" t="s">
        <v>130</v>
      </c>
      <c r="C486" t="s">
        <v>13</v>
      </c>
      <c r="D486">
        <v>51</v>
      </c>
      <c r="E486" t="s">
        <v>14</v>
      </c>
      <c r="F486">
        <v>24</v>
      </c>
      <c r="G486">
        <v>19</v>
      </c>
      <c r="H486">
        <v>35</v>
      </c>
      <c r="I486">
        <v>8</v>
      </c>
      <c r="J486">
        <v>25</v>
      </c>
      <c r="K486" t="s">
        <v>64</v>
      </c>
      <c r="L486" t="s">
        <v>16</v>
      </c>
    </row>
    <row r="487" spans="1:12" x14ac:dyDescent="0.25">
      <c r="A487">
        <v>202301</v>
      </c>
      <c r="B487" t="s">
        <v>131</v>
      </c>
      <c r="C487" t="s">
        <v>13</v>
      </c>
      <c r="D487">
        <v>36</v>
      </c>
      <c r="E487" t="s">
        <v>14</v>
      </c>
      <c r="F487">
        <v>25</v>
      </c>
      <c r="G487">
        <v>13</v>
      </c>
      <c r="H487">
        <v>24</v>
      </c>
      <c r="I487">
        <v>5</v>
      </c>
      <c r="J487">
        <v>33</v>
      </c>
      <c r="K487" t="s">
        <v>64</v>
      </c>
      <c r="L487" t="s">
        <v>16</v>
      </c>
    </row>
    <row r="488" spans="1:12" x14ac:dyDescent="0.25">
      <c r="A488">
        <v>202301</v>
      </c>
      <c r="B488" t="s">
        <v>132</v>
      </c>
      <c r="C488" t="s">
        <v>13</v>
      </c>
      <c r="D488">
        <v>21</v>
      </c>
      <c r="E488" t="s">
        <v>14</v>
      </c>
      <c r="F488">
        <v>22</v>
      </c>
      <c r="G488">
        <v>10</v>
      </c>
      <c r="H488">
        <v>23</v>
      </c>
      <c r="I488">
        <v>2</v>
      </c>
      <c r="J488">
        <v>51</v>
      </c>
      <c r="K488" t="s">
        <v>64</v>
      </c>
      <c r="L488" t="s">
        <v>30</v>
      </c>
    </row>
    <row r="489" spans="1:12" x14ac:dyDescent="0.25">
      <c r="A489">
        <v>202301</v>
      </c>
      <c r="B489" t="s">
        <v>133</v>
      </c>
      <c r="C489" t="s">
        <v>13</v>
      </c>
      <c r="D489">
        <v>33</v>
      </c>
      <c r="E489" t="s">
        <v>14</v>
      </c>
      <c r="F489">
        <v>26</v>
      </c>
      <c r="G489">
        <v>14</v>
      </c>
      <c r="H489">
        <v>21</v>
      </c>
      <c r="I489">
        <v>3</v>
      </c>
      <c r="J489">
        <v>67</v>
      </c>
      <c r="K489" t="s">
        <v>64</v>
      </c>
      <c r="L489" t="s">
        <v>30</v>
      </c>
    </row>
    <row r="490" spans="1:12" x14ac:dyDescent="0.25">
      <c r="A490">
        <v>202301</v>
      </c>
      <c r="B490" t="s">
        <v>134</v>
      </c>
      <c r="C490" t="s">
        <v>13</v>
      </c>
      <c r="D490">
        <v>49</v>
      </c>
      <c r="E490" t="s">
        <v>14</v>
      </c>
      <c r="F490">
        <v>45</v>
      </c>
      <c r="G490">
        <v>17</v>
      </c>
      <c r="H490">
        <v>24</v>
      </c>
      <c r="I490">
        <v>7</v>
      </c>
      <c r="J490">
        <v>74</v>
      </c>
      <c r="K490" t="s">
        <v>64</v>
      </c>
      <c r="L490" t="s">
        <v>30</v>
      </c>
    </row>
    <row r="491" spans="1:12" x14ac:dyDescent="0.25">
      <c r="A491">
        <v>202301</v>
      </c>
      <c r="B491" t="s">
        <v>135</v>
      </c>
      <c r="C491" t="s">
        <v>13</v>
      </c>
      <c r="D491">
        <v>53</v>
      </c>
      <c r="E491" t="s">
        <v>14</v>
      </c>
      <c r="F491">
        <v>41</v>
      </c>
      <c r="G491">
        <v>19</v>
      </c>
      <c r="H491">
        <v>23</v>
      </c>
      <c r="I491">
        <v>6</v>
      </c>
      <c r="J491">
        <v>73</v>
      </c>
      <c r="K491" t="s">
        <v>64</v>
      </c>
      <c r="L491" t="s">
        <v>30</v>
      </c>
    </row>
    <row r="492" spans="1:12" x14ac:dyDescent="0.25">
      <c r="A492">
        <v>202301</v>
      </c>
      <c r="B492" t="s">
        <v>136</v>
      </c>
      <c r="C492" t="s">
        <v>13</v>
      </c>
      <c r="D492">
        <v>34</v>
      </c>
      <c r="E492" t="s">
        <v>14</v>
      </c>
      <c r="F492">
        <v>34</v>
      </c>
      <c r="G492">
        <v>12</v>
      </c>
      <c r="H492">
        <v>26</v>
      </c>
      <c r="I492">
        <v>5</v>
      </c>
      <c r="J492">
        <v>72</v>
      </c>
      <c r="K492" t="s">
        <v>64</v>
      </c>
      <c r="L492" t="s">
        <v>30</v>
      </c>
    </row>
    <row r="493" spans="1:12" x14ac:dyDescent="0.25">
      <c r="A493">
        <v>202301</v>
      </c>
      <c r="B493" t="s">
        <v>137</v>
      </c>
      <c r="C493" t="s">
        <v>13</v>
      </c>
      <c r="D493">
        <v>35</v>
      </c>
      <c r="E493" t="s">
        <v>14</v>
      </c>
      <c r="F493">
        <v>26</v>
      </c>
      <c r="G493">
        <v>14</v>
      </c>
      <c r="H493">
        <v>22</v>
      </c>
      <c r="I493">
        <v>3</v>
      </c>
      <c r="J493">
        <v>59</v>
      </c>
      <c r="K493" t="s">
        <v>64</v>
      </c>
      <c r="L493" t="s">
        <v>30</v>
      </c>
    </row>
    <row r="494" spans="1:12" x14ac:dyDescent="0.25">
      <c r="A494">
        <v>202301</v>
      </c>
      <c r="B494" t="s">
        <v>138</v>
      </c>
      <c r="C494" t="s">
        <v>13</v>
      </c>
      <c r="D494">
        <v>22</v>
      </c>
      <c r="E494" t="s">
        <v>14</v>
      </c>
      <c r="F494">
        <v>25</v>
      </c>
      <c r="G494">
        <v>11</v>
      </c>
      <c r="H494">
        <v>23</v>
      </c>
      <c r="I494">
        <v>4</v>
      </c>
      <c r="J494">
        <v>37</v>
      </c>
      <c r="K494" t="s">
        <v>15</v>
      </c>
      <c r="L494" t="s">
        <v>16</v>
      </c>
    </row>
    <row r="495" spans="1:12" x14ac:dyDescent="0.25">
      <c r="A495">
        <v>202301</v>
      </c>
      <c r="B495" t="s">
        <v>139</v>
      </c>
      <c r="C495" t="s">
        <v>13</v>
      </c>
      <c r="D495">
        <v>17</v>
      </c>
      <c r="E495" t="s">
        <v>14</v>
      </c>
      <c r="F495">
        <v>28</v>
      </c>
      <c r="G495">
        <v>9</v>
      </c>
      <c r="H495">
        <v>25</v>
      </c>
      <c r="I495" t="s">
        <v>14</v>
      </c>
      <c r="J495">
        <v>24</v>
      </c>
      <c r="K495" t="s">
        <v>15</v>
      </c>
      <c r="L495" t="s">
        <v>16</v>
      </c>
    </row>
    <row r="496" spans="1:12" x14ac:dyDescent="0.25">
      <c r="A496">
        <v>202301</v>
      </c>
      <c r="B496" t="s">
        <v>140</v>
      </c>
      <c r="C496" t="s">
        <v>13</v>
      </c>
      <c r="D496">
        <v>19</v>
      </c>
      <c r="E496" t="s">
        <v>14</v>
      </c>
      <c r="F496">
        <v>29</v>
      </c>
      <c r="G496">
        <v>9</v>
      </c>
      <c r="H496">
        <v>26</v>
      </c>
      <c r="I496">
        <v>1</v>
      </c>
      <c r="J496">
        <v>54</v>
      </c>
      <c r="K496" t="s">
        <v>15</v>
      </c>
      <c r="L496" t="s">
        <v>30</v>
      </c>
    </row>
    <row r="497" spans="1:12" x14ac:dyDescent="0.25">
      <c r="A497">
        <v>202301</v>
      </c>
      <c r="B497" t="s">
        <v>141</v>
      </c>
      <c r="C497" t="s">
        <v>13</v>
      </c>
      <c r="D497">
        <v>24</v>
      </c>
      <c r="E497" t="s">
        <v>14</v>
      </c>
      <c r="F497">
        <v>52</v>
      </c>
      <c r="G497">
        <v>10</v>
      </c>
      <c r="H497">
        <v>21</v>
      </c>
      <c r="I497">
        <v>2</v>
      </c>
      <c r="J497">
        <v>32</v>
      </c>
      <c r="K497" t="s">
        <v>15</v>
      </c>
      <c r="L497" t="s">
        <v>16</v>
      </c>
    </row>
    <row r="498" spans="1:12" x14ac:dyDescent="0.25">
      <c r="A498">
        <v>202302</v>
      </c>
      <c r="B498" t="s">
        <v>19</v>
      </c>
      <c r="C498" t="s">
        <v>56</v>
      </c>
      <c r="D498">
        <v>35</v>
      </c>
      <c r="E498">
        <v>34</v>
      </c>
      <c r="F498">
        <v>17</v>
      </c>
      <c r="G498">
        <v>5</v>
      </c>
      <c r="H498">
        <v>39</v>
      </c>
      <c r="I498">
        <v>13</v>
      </c>
      <c r="J498">
        <v>39</v>
      </c>
      <c r="K498" t="s">
        <v>18</v>
      </c>
      <c r="L498" t="s">
        <v>16</v>
      </c>
    </row>
    <row r="499" spans="1:12" x14ac:dyDescent="0.25">
      <c r="A499">
        <v>202302</v>
      </c>
      <c r="B499" t="s">
        <v>20</v>
      </c>
      <c r="C499" t="s">
        <v>56</v>
      </c>
      <c r="D499">
        <v>35</v>
      </c>
      <c r="E499">
        <v>50</v>
      </c>
      <c r="F499">
        <v>22</v>
      </c>
      <c r="G499">
        <v>8</v>
      </c>
      <c r="H499">
        <v>26</v>
      </c>
      <c r="I499">
        <v>22</v>
      </c>
      <c r="J499">
        <v>50</v>
      </c>
      <c r="K499" t="s">
        <v>64</v>
      </c>
      <c r="L499" t="s">
        <v>16</v>
      </c>
    </row>
    <row r="500" spans="1:12" x14ac:dyDescent="0.25">
      <c r="A500">
        <v>202302</v>
      </c>
      <c r="B500" t="s">
        <v>84</v>
      </c>
      <c r="C500" t="s">
        <v>58</v>
      </c>
      <c r="D500">
        <v>55</v>
      </c>
      <c r="E500">
        <v>69</v>
      </c>
      <c r="F500">
        <v>55</v>
      </c>
      <c r="G500">
        <v>8</v>
      </c>
      <c r="H500">
        <v>12</v>
      </c>
      <c r="I500">
        <v>2</v>
      </c>
      <c r="J500">
        <v>69</v>
      </c>
      <c r="K500" t="s">
        <v>64</v>
      </c>
      <c r="L500" t="s">
        <v>30</v>
      </c>
    </row>
    <row r="501" spans="1:12" x14ac:dyDescent="0.25">
      <c r="A501">
        <v>202302</v>
      </c>
      <c r="B501" t="s">
        <v>85</v>
      </c>
      <c r="C501" t="s">
        <v>58</v>
      </c>
      <c r="D501">
        <v>52</v>
      </c>
      <c r="E501">
        <v>72</v>
      </c>
      <c r="F501">
        <v>53</v>
      </c>
      <c r="G501">
        <v>12</v>
      </c>
      <c r="H501">
        <v>9</v>
      </c>
      <c r="I501">
        <v>3</v>
      </c>
      <c r="J501">
        <v>72</v>
      </c>
      <c r="K501" t="s">
        <v>64</v>
      </c>
      <c r="L501" t="s">
        <v>30</v>
      </c>
    </row>
    <row r="502" spans="1:12" x14ac:dyDescent="0.25">
      <c r="A502">
        <v>202302</v>
      </c>
      <c r="B502" t="s">
        <v>61</v>
      </c>
      <c r="C502" t="s">
        <v>58</v>
      </c>
      <c r="D502">
        <v>24</v>
      </c>
      <c r="E502">
        <v>50</v>
      </c>
      <c r="F502">
        <v>63</v>
      </c>
      <c r="G502">
        <v>6</v>
      </c>
      <c r="H502">
        <v>11</v>
      </c>
      <c r="I502">
        <v>3</v>
      </c>
      <c r="J502">
        <v>63</v>
      </c>
      <c r="K502" t="s">
        <v>62</v>
      </c>
      <c r="L502" t="s">
        <v>30</v>
      </c>
    </row>
    <row r="503" spans="1:12" x14ac:dyDescent="0.25">
      <c r="A503">
        <v>202302</v>
      </c>
      <c r="B503" t="s">
        <v>63</v>
      </c>
      <c r="C503" t="s">
        <v>58</v>
      </c>
      <c r="D503">
        <v>3</v>
      </c>
      <c r="E503">
        <v>65</v>
      </c>
      <c r="F503">
        <v>89</v>
      </c>
      <c r="G503">
        <v>11</v>
      </c>
      <c r="H503">
        <v>9</v>
      </c>
      <c r="I503">
        <v>11</v>
      </c>
      <c r="J503">
        <v>89</v>
      </c>
      <c r="K503" t="s">
        <v>62</v>
      </c>
      <c r="L503" t="s">
        <v>30</v>
      </c>
    </row>
    <row r="504" spans="1:12" x14ac:dyDescent="0.25">
      <c r="A504">
        <v>202302</v>
      </c>
      <c r="B504" t="s">
        <v>65</v>
      </c>
      <c r="C504" t="s">
        <v>58</v>
      </c>
      <c r="D504">
        <v>10</v>
      </c>
      <c r="E504">
        <v>62</v>
      </c>
      <c r="F504">
        <v>79</v>
      </c>
      <c r="G504">
        <v>10</v>
      </c>
      <c r="H504">
        <v>12</v>
      </c>
      <c r="I504">
        <v>8</v>
      </c>
      <c r="J504">
        <v>79</v>
      </c>
      <c r="K504" t="s">
        <v>62</v>
      </c>
      <c r="L504" t="s">
        <v>30</v>
      </c>
    </row>
    <row r="505" spans="1:12" x14ac:dyDescent="0.25">
      <c r="A505">
        <v>202302</v>
      </c>
      <c r="B505" t="s">
        <v>66</v>
      </c>
      <c r="C505" t="s">
        <v>58</v>
      </c>
      <c r="D505">
        <v>30</v>
      </c>
      <c r="E505">
        <v>49</v>
      </c>
      <c r="F505">
        <v>54</v>
      </c>
      <c r="G505">
        <v>7</v>
      </c>
      <c r="H505">
        <v>12</v>
      </c>
      <c r="I505">
        <v>1</v>
      </c>
      <c r="J505">
        <v>54</v>
      </c>
      <c r="K505" t="s">
        <v>62</v>
      </c>
      <c r="L505" t="s">
        <v>30</v>
      </c>
    </row>
    <row r="506" spans="1:12" x14ac:dyDescent="0.25">
      <c r="A506">
        <v>202302</v>
      </c>
      <c r="B506" t="s">
        <v>67</v>
      </c>
      <c r="C506" t="s">
        <v>58</v>
      </c>
      <c r="D506">
        <v>11</v>
      </c>
      <c r="E506">
        <v>50</v>
      </c>
      <c r="F506">
        <v>62</v>
      </c>
      <c r="G506">
        <v>8</v>
      </c>
      <c r="H506">
        <v>10</v>
      </c>
      <c r="I506">
        <v>3</v>
      </c>
      <c r="J506">
        <v>62</v>
      </c>
      <c r="K506" t="s">
        <v>62</v>
      </c>
      <c r="L506" t="s">
        <v>30</v>
      </c>
    </row>
    <row r="507" spans="1:12" x14ac:dyDescent="0.25">
      <c r="A507">
        <v>202302</v>
      </c>
      <c r="B507" t="s">
        <v>68</v>
      </c>
      <c r="C507" t="s">
        <v>58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46</v>
      </c>
    </row>
    <row r="508" spans="1:12" x14ac:dyDescent="0.25">
      <c r="A508">
        <v>202302</v>
      </c>
      <c r="B508" t="s">
        <v>69</v>
      </c>
      <c r="C508" t="s">
        <v>58</v>
      </c>
      <c r="D508">
        <v>37</v>
      </c>
      <c r="E508">
        <v>51</v>
      </c>
      <c r="F508">
        <v>53</v>
      </c>
      <c r="G508">
        <v>8</v>
      </c>
      <c r="H508">
        <v>8</v>
      </c>
      <c r="I508">
        <v>3</v>
      </c>
      <c r="J508">
        <v>53</v>
      </c>
      <c r="K508" t="s">
        <v>62</v>
      </c>
      <c r="L508" t="s">
        <v>30</v>
      </c>
    </row>
    <row r="509" spans="1:12" x14ac:dyDescent="0.25">
      <c r="A509">
        <v>202302</v>
      </c>
      <c r="B509" t="s">
        <v>70</v>
      </c>
      <c r="C509" t="s">
        <v>58</v>
      </c>
      <c r="D509">
        <v>24</v>
      </c>
      <c r="E509">
        <v>40</v>
      </c>
      <c r="F509">
        <v>53</v>
      </c>
      <c r="G509">
        <v>7</v>
      </c>
      <c r="H509">
        <v>11</v>
      </c>
      <c r="I509">
        <v>1</v>
      </c>
      <c r="J509">
        <v>53</v>
      </c>
      <c r="K509" t="s">
        <v>62</v>
      </c>
      <c r="L509" t="s">
        <v>30</v>
      </c>
    </row>
    <row r="510" spans="1:12" x14ac:dyDescent="0.25">
      <c r="A510">
        <v>202302</v>
      </c>
      <c r="B510" t="s">
        <v>71</v>
      </c>
      <c r="C510" t="s">
        <v>58</v>
      </c>
      <c r="D510">
        <v>29</v>
      </c>
      <c r="E510">
        <v>41</v>
      </c>
      <c r="F510">
        <v>52</v>
      </c>
      <c r="G510">
        <v>7</v>
      </c>
      <c r="H510">
        <v>9</v>
      </c>
      <c r="I510">
        <v>2</v>
      </c>
      <c r="J510">
        <v>52</v>
      </c>
      <c r="K510" t="s">
        <v>62</v>
      </c>
      <c r="L510" t="s">
        <v>30</v>
      </c>
    </row>
    <row r="511" spans="1:12" x14ac:dyDescent="0.25">
      <c r="A511">
        <v>202302</v>
      </c>
      <c r="B511" t="s">
        <v>72</v>
      </c>
      <c r="C511" t="s">
        <v>58</v>
      </c>
      <c r="D511">
        <v>23</v>
      </c>
      <c r="E511">
        <v>32</v>
      </c>
      <c r="F511">
        <v>52</v>
      </c>
      <c r="G511">
        <v>7</v>
      </c>
      <c r="H511">
        <v>10</v>
      </c>
      <c r="I511">
        <v>2</v>
      </c>
      <c r="J511">
        <v>52</v>
      </c>
      <c r="K511" t="s">
        <v>62</v>
      </c>
      <c r="L511" t="s">
        <v>30</v>
      </c>
    </row>
    <row r="512" spans="1:12" x14ac:dyDescent="0.25">
      <c r="A512">
        <v>202302</v>
      </c>
      <c r="B512" t="s">
        <v>73</v>
      </c>
      <c r="C512" t="s">
        <v>58</v>
      </c>
      <c r="D512">
        <v>24</v>
      </c>
      <c r="E512">
        <v>31</v>
      </c>
      <c r="F512">
        <v>53</v>
      </c>
      <c r="G512">
        <v>8</v>
      </c>
      <c r="H512">
        <v>8</v>
      </c>
      <c r="I512">
        <v>3</v>
      </c>
      <c r="J512">
        <v>53</v>
      </c>
      <c r="K512" t="s">
        <v>62</v>
      </c>
      <c r="L512" t="s">
        <v>30</v>
      </c>
    </row>
    <row r="513" spans="1:12" x14ac:dyDescent="0.25">
      <c r="A513">
        <v>202302</v>
      </c>
      <c r="B513" t="s">
        <v>74</v>
      </c>
      <c r="C513" t="s">
        <v>58</v>
      </c>
      <c r="D513">
        <v>24</v>
      </c>
      <c r="E513">
        <v>34</v>
      </c>
      <c r="F513">
        <v>52</v>
      </c>
      <c r="G513">
        <v>7</v>
      </c>
      <c r="H513">
        <v>9</v>
      </c>
      <c r="I513">
        <v>2</v>
      </c>
      <c r="J513">
        <v>52</v>
      </c>
      <c r="K513" t="s">
        <v>62</v>
      </c>
      <c r="L513" t="s">
        <v>30</v>
      </c>
    </row>
    <row r="514" spans="1:12" x14ac:dyDescent="0.25">
      <c r="A514">
        <v>202302</v>
      </c>
      <c r="B514" t="s">
        <v>75</v>
      </c>
      <c r="C514" t="s">
        <v>58</v>
      </c>
      <c r="D514">
        <v>20</v>
      </c>
      <c r="E514">
        <v>33</v>
      </c>
      <c r="F514">
        <v>53</v>
      </c>
      <c r="G514">
        <v>6</v>
      </c>
      <c r="H514">
        <v>9</v>
      </c>
      <c r="I514">
        <v>1</v>
      </c>
      <c r="J514">
        <v>53</v>
      </c>
      <c r="K514" t="s">
        <v>62</v>
      </c>
      <c r="L514" t="s">
        <v>30</v>
      </c>
    </row>
    <row r="515" spans="1:12" x14ac:dyDescent="0.25">
      <c r="A515">
        <v>202302</v>
      </c>
      <c r="B515" t="s">
        <v>76</v>
      </c>
      <c r="C515" t="s">
        <v>58</v>
      </c>
      <c r="D515">
        <v>30</v>
      </c>
      <c r="E515">
        <v>48</v>
      </c>
      <c r="F515">
        <v>54</v>
      </c>
      <c r="G515">
        <v>7</v>
      </c>
      <c r="H515">
        <v>6</v>
      </c>
      <c r="I515">
        <v>1</v>
      </c>
      <c r="J515">
        <v>54</v>
      </c>
      <c r="K515" t="s">
        <v>62</v>
      </c>
      <c r="L515" t="s">
        <v>30</v>
      </c>
    </row>
    <row r="516" spans="1:12" x14ac:dyDescent="0.25">
      <c r="A516">
        <v>202301</v>
      </c>
      <c r="B516" t="s">
        <v>142</v>
      </c>
      <c r="C516" t="s">
        <v>13</v>
      </c>
      <c r="D516">
        <v>35</v>
      </c>
      <c r="E516" t="s">
        <v>14</v>
      </c>
      <c r="F516">
        <v>27</v>
      </c>
      <c r="G516">
        <v>13</v>
      </c>
      <c r="H516">
        <v>25</v>
      </c>
      <c r="I516">
        <v>3</v>
      </c>
      <c r="J516">
        <v>33</v>
      </c>
      <c r="K516" t="s">
        <v>15</v>
      </c>
      <c r="L516" t="s">
        <v>16</v>
      </c>
    </row>
    <row r="517" spans="1:12" x14ac:dyDescent="0.25">
      <c r="A517">
        <v>202301</v>
      </c>
      <c r="B517" t="s">
        <v>143</v>
      </c>
      <c r="C517" t="s">
        <v>13</v>
      </c>
      <c r="D517">
        <v>38</v>
      </c>
      <c r="E517" t="s">
        <v>14</v>
      </c>
      <c r="F517">
        <v>27</v>
      </c>
      <c r="G517">
        <v>16</v>
      </c>
      <c r="H517">
        <v>27</v>
      </c>
      <c r="I517">
        <v>6</v>
      </c>
      <c r="J517">
        <v>23</v>
      </c>
      <c r="K517" t="s">
        <v>15</v>
      </c>
      <c r="L517" t="s">
        <v>16</v>
      </c>
    </row>
    <row r="518" spans="1:12" x14ac:dyDescent="0.25">
      <c r="A518">
        <v>202301</v>
      </c>
      <c r="B518" t="s">
        <v>144</v>
      </c>
      <c r="C518" t="s">
        <v>13</v>
      </c>
      <c r="D518">
        <v>27</v>
      </c>
      <c r="E518" t="s">
        <v>14</v>
      </c>
      <c r="F518">
        <v>26</v>
      </c>
      <c r="G518">
        <v>16</v>
      </c>
      <c r="H518">
        <v>25</v>
      </c>
      <c r="I518">
        <v>6</v>
      </c>
      <c r="J518">
        <v>28</v>
      </c>
      <c r="K518" t="s">
        <v>15</v>
      </c>
      <c r="L518" t="s">
        <v>16</v>
      </c>
    </row>
    <row r="519" spans="1:12" x14ac:dyDescent="0.25">
      <c r="A519">
        <v>202301</v>
      </c>
      <c r="B519" t="s">
        <v>145</v>
      </c>
      <c r="C519" t="s">
        <v>13</v>
      </c>
      <c r="D519">
        <v>54</v>
      </c>
      <c r="E519" t="s">
        <v>14</v>
      </c>
      <c r="F519">
        <v>27</v>
      </c>
      <c r="G519">
        <v>26</v>
      </c>
      <c r="H519">
        <v>25</v>
      </c>
      <c r="I519">
        <v>4</v>
      </c>
      <c r="J519">
        <v>28</v>
      </c>
      <c r="K519" t="s">
        <v>62</v>
      </c>
      <c r="L519" t="s">
        <v>16</v>
      </c>
    </row>
    <row r="520" spans="1:12" x14ac:dyDescent="0.25">
      <c r="A520">
        <v>202301</v>
      </c>
      <c r="B520" t="s">
        <v>146</v>
      </c>
      <c r="C520" t="s">
        <v>13</v>
      </c>
      <c r="D520">
        <v>42</v>
      </c>
      <c r="E520" t="s">
        <v>14</v>
      </c>
      <c r="F520">
        <v>25</v>
      </c>
      <c r="G520">
        <v>17</v>
      </c>
      <c r="H520">
        <v>26</v>
      </c>
      <c r="I520">
        <v>5</v>
      </c>
      <c r="J520">
        <v>32</v>
      </c>
      <c r="K520" t="s">
        <v>15</v>
      </c>
      <c r="L520" t="s">
        <v>16</v>
      </c>
    </row>
    <row r="521" spans="1:12" x14ac:dyDescent="0.25">
      <c r="A521">
        <v>202301</v>
      </c>
      <c r="B521" t="s">
        <v>147</v>
      </c>
      <c r="C521" t="s">
        <v>13</v>
      </c>
      <c r="D521">
        <v>38</v>
      </c>
      <c r="E521" t="s">
        <v>14</v>
      </c>
      <c r="F521">
        <v>42</v>
      </c>
      <c r="G521">
        <v>16</v>
      </c>
      <c r="H521">
        <v>28</v>
      </c>
      <c r="I521">
        <v>8</v>
      </c>
      <c r="J521">
        <v>50</v>
      </c>
      <c r="K521" t="s">
        <v>15</v>
      </c>
      <c r="L521" t="s">
        <v>16</v>
      </c>
    </row>
    <row r="522" spans="1:12" x14ac:dyDescent="0.25">
      <c r="A522">
        <v>202302</v>
      </c>
      <c r="B522" t="s">
        <v>81</v>
      </c>
      <c r="C522" t="s">
        <v>56</v>
      </c>
      <c r="D522">
        <v>25</v>
      </c>
      <c r="E522">
        <v>39</v>
      </c>
      <c r="F522">
        <v>19</v>
      </c>
      <c r="G522">
        <v>8</v>
      </c>
      <c r="H522">
        <v>14</v>
      </c>
      <c r="I522">
        <v>13</v>
      </c>
      <c r="J522">
        <v>39</v>
      </c>
      <c r="K522" t="s">
        <v>64</v>
      </c>
      <c r="L522" t="s">
        <v>16</v>
      </c>
    </row>
    <row r="523" spans="1:12" x14ac:dyDescent="0.25">
      <c r="A523">
        <v>202302</v>
      </c>
      <c r="B523" t="s">
        <v>82</v>
      </c>
      <c r="C523" t="s">
        <v>56</v>
      </c>
      <c r="D523">
        <v>27</v>
      </c>
      <c r="E523">
        <v>37</v>
      </c>
      <c r="F523">
        <v>20</v>
      </c>
      <c r="G523">
        <v>7</v>
      </c>
      <c r="H523">
        <v>25</v>
      </c>
      <c r="I523">
        <v>16</v>
      </c>
      <c r="J523">
        <v>37</v>
      </c>
      <c r="K523" t="s">
        <v>64</v>
      </c>
      <c r="L523" t="s">
        <v>16</v>
      </c>
    </row>
    <row r="524" spans="1:12" x14ac:dyDescent="0.25">
      <c r="A524">
        <v>202302</v>
      </c>
      <c r="B524" t="s">
        <v>83</v>
      </c>
      <c r="C524" t="s">
        <v>56</v>
      </c>
      <c r="D524">
        <v>29</v>
      </c>
      <c r="E524">
        <v>40</v>
      </c>
      <c r="F524">
        <v>18</v>
      </c>
      <c r="G524">
        <v>10</v>
      </c>
      <c r="H524">
        <v>26</v>
      </c>
      <c r="I524">
        <v>24</v>
      </c>
      <c r="J524">
        <v>40</v>
      </c>
      <c r="K524" t="s">
        <v>64</v>
      </c>
      <c r="L524" t="s">
        <v>16</v>
      </c>
    </row>
    <row r="525" spans="1:12" x14ac:dyDescent="0.25">
      <c r="A525">
        <v>202302</v>
      </c>
      <c r="B525" t="s">
        <v>57</v>
      </c>
      <c r="C525" t="s">
        <v>56</v>
      </c>
      <c r="D525">
        <v>22</v>
      </c>
      <c r="E525">
        <v>34</v>
      </c>
      <c r="F525">
        <v>16</v>
      </c>
      <c r="G525">
        <v>10</v>
      </c>
      <c r="H525">
        <v>31</v>
      </c>
      <c r="I525">
        <v>25</v>
      </c>
      <c r="J525">
        <v>34</v>
      </c>
      <c r="K525" t="s">
        <v>64</v>
      </c>
      <c r="L525" t="s">
        <v>16</v>
      </c>
    </row>
    <row r="526" spans="1:12" x14ac:dyDescent="0.25">
      <c r="A526">
        <v>202302</v>
      </c>
      <c r="B526" t="s">
        <v>12</v>
      </c>
      <c r="C526" t="s">
        <v>56</v>
      </c>
      <c r="D526">
        <v>37</v>
      </c>
      <c r="E526">
        <v>47</v>
      </c>
      <c r="F526">
        <v>16</v>
      </c>
      <c r="G526">
        <v>9</v>
      </c>
      <c r="H526">
        <v>35</v>
      </c>
      <c r="I526">
        <v>23</v>
      </c>
      <c r="J526">
        <v>47</v>
      </c>
      <c r="K526" t="s">
        <v>64</v>
      </c>
      <c r="L526" t="s">
        <v>16</v>
      </c>
    </row>
    <row r="527" spans="1:12" x14ac:dyDescent="0.25">
      <c r="A527">
        <v>202302</v>
      </c>
      <c r="B527" t="s">
        <v>17</v>
      </c>
      <c r="C527" t="s">
        <v>56</v>
      </c>
      <c r="D527">
        <v>29</v>
      </c>
      <c r="E527">
        <v>47</v>
      </c>
      <c r="F527">
        <v>17</v>
      </c>
      <c r="G527">
        <v>8</v>
      </c>
      <c r="H527">
        <v>36</v>
      </c>
      <c r="I527">
        <v>18</v>
      </c>
      <c r="J527">
        <v>47</v>
      </c>
      <c r="K527" t="s">
        <v>64</v>
      </c>
      <c r="L527" t="s">
        <v>16</v>
      </c>
    </row>
    <row r="528" spans="1:12" x14ac:dyDescent="0.25">
      <c r="A528">
        <v>202302</v>
      </c>
      <c r="B528" t="s">
        <v>77</v>
      </c>
      <c r="C528" t="s">
        <v>58</v>
      </c>
      <c r="D528">
        <v>30</v>
      </c>
      <c r="E528">
        <v>41</v>
      </c>
      <c r="F528">
        <v>53</v>
      </c>
      <c r="G528">
        <v>7</v>
      </c>
      <c r="H528">
        <v>9</v>
      </c>
      <c r="I528">
        <v>1</v>
      </c>
      <c r="J528">
        <v>53</v>
      </c>
      <c r="K528" t="s">
        <v>62</v>
      </c>
      <c r="L528" t="s">
        <v>30</v>
      </c>
    </row>
    <row r="529" spans="1:12" x14ac:dyDescent="0.25">
      <c r="A529">
        <v>202302</v>
      </c>
      <c r="B529" t="s">
        <v>78</v>
      </c>
      <c r="C529" t="s">
        <v>58</v>
      </c>
      <c r="D529">
        <v>49</v>
      </c>
      <c r="E529">
        <v>69</v>
      </c>
      <c r="F529">
        <v>14</v>
      </c>
      <c r="G529">
        <v>9</v>
      </c>
      <c r="H529">
        <v>16</v>
      </c>
      <c r="I529">
        <v>3</v>
      </c>
      <c r="J529">
        <v>69</v>
      </c>
      <c r="K529" t="s">
        <v>64</v>
      </c>
      <c r="L529" t="s">
        <v>30</v>
      </c>
    </row>
    <row r="530" spans="1:12" x14ac:dyDescent="0.25">
      <c r="A530">
        <v>202302</v>
      </c>
      <c r="B530" t="s">
        <v>79</v>
      </c>
      <c r="C530" t="s">
        <v>58</v>
      </c>
      <c r="D530">
        <v>51</v>
      </c>
      <c r="E530">
        <v>73</v>
      </c>
      <c r="F530">
        <v>13</v>
      </c>
      <c r="G530">
        <v>9</v>
      </c>
      <c r="H530">
        <v>14</v>
      </c>
      <c r="I530">
        <v>3</v>
      </c>
      <c r="J530">
        <v>73</v>
      </c>
      <c r="K530" t="s">
        <v>64</v>
      </c>
      <c r="L530" t="s">
        <v>30</v>
      </c>
    </row>
    <row r="531" spans="1:12" x14ac:dyDescent="0.25">
      <c r="A531">
        <v>202302</v>
      </c>
      <c r="B531" t="s">
        <v>80</v>
      </c>
      <c r="C531" t="s">
        <v>58</v>
      </c>
      <c r="D531">
        <v>42</v>
      </c>
      <c r="E531">
        <v>56</v>
      </c>
      <c r="F531">
        <v>13</v>
      </c>
      <c r="G531">
        <v>7</v>
      </c>
      <c r="H531">
        <v>7</v>
      </c>
      <c r="I531" t="s">
        <v>14</v>
      </c>
      <c r="J531">
        <v>56</v>
      </c>
      <c r="K531" t="s">
        <v>64</v>
      </c>
      <c r="L531" t="s">
        <v>30</v>
      </c>
    </row>
    <row r="532" spans="1:12" x14ac:dyDescent="0.25">
      <c r="A532">
        <v>202302</v>
      </c>
      <c r="B532" t="s">
        <v>81</v>
      </c>
      <c r="C532" t="s">
        <v>58</v>
      </c>
      <c r="D532">
        <v>33</v>
      </c>
      <c r="E532">
        <v>45</v>
      </c>
      <c r="F532">
        <v>13</v>
      </c>
      <c r="G532">
        <v>6</v>
      </c>
      <c r="H532">
        <v>6</v>
      </c>
      <c r="I532" t="s">
        <v>14</v>
      </c>
      <c r="J532">
        <v>45</v>
      </c>
      <c r="K532" t="s">
        <v>64</v>
      </c>
      <c r="L532" t="s">
        <v>16</v>
      </c>
    </row>
    <row r="533" spans="1:12" x14ac:dyDescent="0.25">
      <c r="A533">
        <v>202302</v>
      </c>
      <c r="B533" t="s">
        <v>82</v>
      </c>
      <c r="C533" t="s">
        <v>58</v>
      </c>
      <c r="D533">
        <v>29</v>
      </c>
      <c r="E533">
        <v>44</v>
      </c>
      <c r="F533">
        <v>13</v>
      </c>
      <c r="G533">
        <v>6</v>
      </c>
      <c r="H533">
        <v>9</v>
      </c>
      <c r="I533">
        <v>1</v>
      </c>
      <c r="J533">
        <v>44</v>
      </c>
      <c r="K533" t="s">
        <v>64</v>
      </c>
      <c r="L533" t="s">
        <v>16</v>
      </c>
    </row>
    <row r="534" spans="1:12" x14ac:dyDescent="0.25">
      <c r="A534">
        <v>202302</v>
      </c>
      <c r="B534" t="s">
        <v>83</v>
      </c>
      <c r="C534" t="s">
        <v>58</v>
      </c>
      <c r="D534">
        <v>37</v>
      </c>
      <c r="E534">
        <v>57</v>
      </c>
      <c r="F534">
        <v>13</v>
      </c>
      <c r="G534">
        <v>8</v>
      </c>
      <c r="H534">
        <v>11</v>
      </c>
      <c r="I534">
        <v>3</v>
      </c>
      <c r="J534">
        <v>57</v>
      </c>
      <c r="K534" t="s">
        <v>64</v>
      </c>
      <c r="L534" t="s">
        <v>30</v>
      </c>
    </row>
    <row r="535" spans="1:12" x14ac:dyDescent="0.25">
      <c r="A535">
        <v>202302</v>
      </c>
      <c r="B535" t="s">
        <v>57</v>
      </c>
      <c r="C535" t="s">
        <v>58</v>
      </c>
      <c r="D535">
        <v>22</v>
      </c>
      <c r="E535">
        <v>49</v>
      </c>
      <c r="F535">
        <v>14</v>
      </c>
      <c r="G535">
        <v>8</v>
      </c>
      <c r="H535">
        <v>15</v>
      </c>
      <c r="I535">
        <v>5</v>
      </c>
      <c r="J535">
        <v>49</v>
      </c>
      <c r="K535" t="s">
        <v>64</v>
      </c>
      <c r="L535" t="s">
        <v>16</v>
      </c>
    </row>
    <row r="536" spans="1:12" x14ac:dyDescent="0.25">
      <c r="A536">
        <v>202302</v>
      </c>
      <c r="B536" t="s">
        <v>12</v>
      </c>
      <c r="C536" t="s">
        <v>58</v>
      </c>
      <c r="D536">
        <v>46</v>
      </c>
      <c r="E536">
        <v>61</v>
      </c>
      <c r="F536">
        <v>14</v>
      </c>
      <c r="G536">
        <v>7</v>
      </c>
      <c r="H536">
        <v>18</v>
      </c>
      <c r="I536">
        <v>5</v>
      </c>
      <c r="J536">
        <v>61</v>
      </c>
      <c r="K536" t="s">
        <v>64</v>
      </c>
      <c r="L536" t="s">
        <v>30</v>
      </c>
    </row>
    <row r="537" spans="1:12" x14ac:dyDescent="0.25">
      <c r="A537">
        <v>202302</v>
      </c>
      <c r="B537" t="s">
        <v>17</v>
      </c>
      <c r="C537" t="s">
        <v>58</v>
      </c>
      <c r="D537">
        <v>33</v>
      </c>
      <c r="E537">
        <v>49</v>
      </c>
      <c r="F537">
        <v>14</v>
      </c>
      <c r="G537">
        <v>6</v>
      </c>
      <c r="H537">
        <v>17</v>
      </c>
      <c r="I537">
        <v>3</v>
      </c>
      <c r="J537">
        <v>49</v>
      </c>
      <c r="K537" t="s">
        <v>64</v>
      </c>
      <c r="L537" t="s">
        <v>16</v>
      </c>
    </row>
    <row r="538" spans="1:12" x14ac:dyDescent="0.25">
      <c r="A538">
        <v>202302</v>
      </c>
      <c r="B538" t="s">
        <v>19</v>
      </c>
      <c r="C538" t="s">
        <v>58</v>
      </c>
      <c r="D538">
        <v>28</v>
      </c>
      <c r="E538">
        <v>45</v>
      </c>
      <c r="F538">
        <v>13</v>
      </c>
      <c r="G538">
        <v>6</v>
      </c>
      <c r="H538">
        <v>21</v>
      </c>
      <c r="I538">
        <v>3</v>
      </c>
      <c r="J538">
        <v>45</v>
      </c>
      <c r="K538" t="s">
        <v>64</v>
      </c>
      <c r="L538" t="s">
        <v>16</v>
      </c>
    </row>
    <row r="539" spans="1:12" x14ac:dyDescent="0.25">
      <c r="A539">
        <v>202302</v>
      </c>
      <c r="B539" t="s">
        <v>20</v>
      </c>
      <c r="C539" t="s">
        <v>58</v>
      </c>
      <c r="D539">
        <v>46</v>
      </c>
      <c r="E539">
        <v>63</v>
      </c>
      <c r="F539">
        <v>14</v>
      </c>
      <c r="G539">
        <v>7</v>
      </c>
      <c r="H539">
        <v>17</v>
      </c>
      <c r="I539">
        <v>4</v>
      </c>
      <c r="J539">
        <v>63</v>
      </c>
      <c r="K539" t="s">
        <v>64</v>
      </c>
      <c r="L539" t="s">
        <v>30</v>
      </c>
    </row>
    <row r="540" spans="1:12" x14ac:dyDescent="0.25">
      <c r="A540">
        <v>202302</v>
      </c>
      <c r="B540" t="s">
        <v>84</v>
      </c>
      <c r="C540" t="s">
        <v>59</v>
      </c>
      <c r="D540">
        <v>51</v>
      </c>
      <c r="E540">
        <v>65</v>
      </c>
      <c r="F540">
        <v>55</v>
      </c>
      <c r="G540">
        <v>12</v>
      </c>
      <c r="H540">
        <v>13</v>
      </c>
      <c r="I540">
        <v>16</v>
      </c>
      <c r="J540">
        <v>65</v>
      </c>
      <c r="K540" t="s">
        <v>64</v>
      </c>
      <c r="L540" t="s">
        <v>30</v>
      </c>
    </row>
    <row r="541" spans="1:12" x14ac:dyDescent="0.25">
      <c r="A541">
        <v>202302</v>
      </c>
      <c r="B541" t="s">
        <v>85</v>
      </c>
      <c r="C541" t="s">
        <v>59</v>
      </c>
      <c r="D541">
        <v>46</v>
      </c>
      <c r="E541">
        <v>66</v>
      </c>
      <c r="F541">
        <v>53</v>
      </c>
      <c r="G541">
        <v>13</v>
      </c>
      <c r="H541">
        <v>8</v>
      </c>
      <c r="I541">
        <v>15</v>
      </c>
      <c r="J541">
        <v>66</v>
      </c>
      <c r="K541" t="s">
        <v>64</v>
      </c>
      <c r="L541" t="s">
        <v>30</v>
      </c>
    </row>
    <row r="542" spans="1:12" x14ac:dyDescent="0.25">
      <c r="A542">
        <v>202302</v>
      </c>
      <c r="B542" t="s">
        <v>61</v>
      </c>
      <c r="C542" t="s">
        <v>59</v>
      </c>
      <c r="D542">
        <v>40</v>
      </c>
      <c r="E542">
        <v>53</v>
      </c>
      <c r="F542">
        <v>54</v>
      </c>
      <c r="G542">
        <v>10</v>
      </c>
      <c r="H542">
        <v>9</v>
      </c>
      <c r="I542">
        <v>12</v>
      </c>
      <c r="J542">
        <v>54</v>
      </c>
      <c r="K542" t="s">
        <v>62</v>
      </c>
      <c r="L542" t="s">
        <v>30</v>
      </c>
    </row>
    <row r="543" spans="1:12" x14ac:dyDescent="0.25">
      <c r="A543">
        <v>202302</v>
      </c>
      <c r="B543" t="s">
        <v>63</v>
      </c>
      <c r="C543" t="s">
        <v>59</v>
      </c>
      <c r="D543">
        <v>55</v>
      </c>
      <c r="E543">
        <v>74</v>
      </c>
      <c r="F543">
        <v>55</v>
      </c>
      <c r="G543">
        <v>14</v>
      </c>
      <c r="H543">
        <v>9</v>
      </c>
      <c r="I543">
        <v>12</v>
      </c>
      <c r="J543">
        <v>74</v>
      </c>
      <c r="K543" t="s">
        <v>64</v>
      </c>
      <c r="L543" t="s">
        <v>30</v>
      </c>
    </row>
    <row r="544" spans="1:12" x14ac:dyDescent="0.25">
      <c r="A544">
        <v>202302</v>
      </c>
      <c r="B544" t="s">
        <v>65</v>
      </c>
      <c r="C544" t="s">
        <v>59</v>
      </c>
      <c r="D544">
        <v>44</v>
      </c>
      <c r="E544">
        <v>71</v>
      </c>
      <c r="F544">
        <v>54</v>
      </c>
      <c r="G544">
        <v>16</v>
      </c>
      <c r="H544">
        <v>7</v>
      </c>
      <c r="I544">
        <v>10</v>
      </c>
      <c r="J544">
        <v>71</v>
      </c>
      <c r="K544" t="s">
        <v>64</v>
      </c>
      <c r="L544" t="s">
        <v>30</v>
      </c>
    </row>
    <row r="545" spans="1:12" x14ac:dyDescent="0.25">
      <c r="A545">
        <v>202302</v>
      </c>
      <c r="B545" t="s">
        <v>66</v>
      </c>
      <c r="C545" t="s">
        <v>59</v>
      </c>
      <c r="D545">
        <v>41</v>
      </c>
      <c r="E545">
        <v>56</v>
      </c>
      <c r="F545">
        <v>54</v>
      </c>
      <c r="G545">
        <v>11</v>
      </c>
      <c r="H545">
        <v>12</v>
      </c>
      <c r="I545">
        <v>4</v>
      </c>
      <c r="J545">
        <v>56</v>
      </c>
      <c r="K545" t="s">
        <v>64</v>
      </c>
      <c r="L545" t="s">
        <v>30</v>
      </c>
    </row>
    <row r="546" spans="1:12" x14ac:dyDescent="0.25">
      <c r="A546">
        <v>202302</v>
      </c>
      <c r="B546" t="s">
        <v>67</v>
      </c>
      <c r="C546" t="s">
        <v>59</v>
      </c>
      <c r="D546">
        <v>38</v>
      </c>
      <c r="E546">
        <v>65</v>
      </c>
      <c r="F546">
        <v>54</v>
      </c>
      <c r="G546">
        <v>12</v>
      </c>
      <c r="H546">
        <v>12</v>
      </c>
      <c r="I546">
        <v>10</v>
      </c>
      <c r="J546">
        <v>65</v>
      </c>
      <c r="K546" t="s">
        <v>64</v>
      </c>
      <c r="L546" t="s">
        <v>30</v>
      </c>
    </row>
    <row r="547" spans="1:12" x14ac:dyDescent="0.25">
      <c r="A547">
        <v>202302</v>
      </c>
      <c r="B547" t="s">
        <v>68</v>
      </c>
      <c r="C547" t="s">
        <v>59</v>
      </c>
      <c r="D547">
        <v>44</v>
      </c>
      <c r="E547">
        <v>61</v>
      </c>
      <c r="F547">
        <v>53</v>
      </c>
      <c r="G547">
        <v>15</v>
      </c>
      <c r="H547">
        <v>7</v>
      </c>
      <c r="I547">
        <v>15</v>
      </c>
      <c r="J547">
        <v>61</v>
      </c>
      <c r="K547" t="s">
        <v>64</v>
      </c>
      <c r="L547" t="s">
        <v>30</v>
      </c>
    </row>
    <row r="548" spans="1:12" x14ac:dyDescent="0.25">
      <c r="A548">
        <v>202302</v>
      </c>
      <c r="B548" t="s">
        <v>69</v>
      </c>
      <c r="C548" t="s">
        <v>59</v>
      </c>
      <c r="D548">
        <v>44</v>
      </c>
      <c r="E548">
        <v>61</v>
      </c>
      <c r="F548">
        <v>53</v>
      </c>
      <c r="G548">
        <v>13</v>
      </c>
      <c r="H548">
        <v>7</v>
      </c>
      <c r="I548">
        <v>10</v>
      </c>
      <c r="J548">
        <v>61</v>
      </c>
      <c r="K548" t="s">
        <v>64</v>
      </c>
      <c r="L548" t="s">
        <v>30</v>
      </c>
    </row>
    <row r="549" spans="1:12" x14ac:dyDescent="0.25">
      <c r="A549">
        <v>202302</v>
      </c>
      <c r="B549" t="s">
        <v>70</v>
      </c>
      <c r="C549" t="s">
        <v>59</v>
      </c>
      <c r="D549">
        <v>31</v>
      </c>
      <c r="E549">
        <v>42</v>
      </c>
      <c r="F549">
        <v>53</v>
      </c>
      <c r="G549">
        <v>10</v>
      </c>
      <c r="H549">
        <v>11</v>
      </c>
      <c r="I549">
        <v>6</v>
      </c>
      <c r="J549">
        <v>53</v>
      </c>
      <c r="K549" t="s">
        <v>62</v>
      </c>
      <c r="L549" t="s">
        <v>30</v>
      </c>
    </row>
    <row r="550" spans="1:12" x14ac:dyDescent="0.25">
      <c r="A550">
        <v>202302</v>
      </c>
      <c r="B550" t="s">
        <v>71</v>
      </c>
      <c r="C550" t="s">
        <v>59</v>
      </c>
      <c r="D550">
        <v>38</v>
      </c>
      <c r="E550">
        <v>51</v>
      </c>
      <c r="F550">
        <v>53</v>
      </c>
      <c r="G550">
        <v>12</v>
      </c>
      <c r="H550">
        <v>8</v>
      </c>
      <c r="I550">
        <v>9</v>
      </c>
      <c r="J550">
        <v>53</v>
      </c>
      <c r="K550" t="s">
        <v>62</v>
      </c>
      <c r="L550" t="s">
        <v>30</v>
      </c>
    </row>
    <row r="551" spans="1:12" x14ac:dyDescent="0.25">
      <c r="A551">
        <v>202302</v>
      </c>
      <c r="B551" t="s">
        <v>72</v>
      </c>
      <c r="C551" t="s">
        <v>59</v>
      </c>
      <c r="D551">
        <v>33</v>
      </c>
      <c r="E551">
        <v>42</v>
      </c>
      <c r="F551">
        <v>53</v>
      </c>
      <c r="G551">
        <v>12</v>
      </c>
      <c r="H551">
        <v>8</v>
      </c>
      <c r="I551">
        <v>10</v>
      </c>
      <c r="J551">
        <v>53</v>
      </c>
      <c r="K551" t="s">
        <v>62</v>
      </c>
      <c r="L551" t="s">
        <v>30</v>
      </c>
    </row>
    <row r="552" spans="1:12" x14ac:dyDescent="0.25">
      <c r="A552">
        <v>202302</v>
      </c>
      <c r="B552" t="s">
        <v>73</v>
      </c>
      <c r="C552" t="s">
        <v>59</v>
      </c>
      <c r="D552">
        <v>35</v>
      </c>
      <c r="E552">
        <v>51</v>
      </c>
      <c r="F552">
        <v>53</v>
      </c>
      <c r="G552">
        <v>14</v>
      </c>
      <c r="H552">
        <v>7</v>
      </c>
      <c r="I552">
        <v>8</v>
      </c>
      <c r="J552">
        <v>53</v>
      </c>
      <c r="K552" t="s">
        <v>62</v>
      </c>
      <c r="L552" t="s">
        <v>30</v>
      </c>
    </row>
    <row r="553" spans="1:12" x14ac:dyDescent="0.25">
      <c r="A553">
        <v>202302</v>
      </c>
      <c r="B553" t="s">
        <v>74</v>
      </c>
      <c r="C553" t="s">
        <v>59</v>
      </c>
      <c r="D553">
        <v>31</v>
      </c>
      <c r="E553">
        <v>39</v>
      </c>
      <c r="F553">
        <v>53</v>
      </c>
      <c r="G553">
        <v>11</v>
      </c>
      <c r="H553">
        <v>7</v>
      </c>
      <c r="I553">
        <v>6</v>
      </c>
      <c r="J553">
        <v>53</v>
      </c>
      <c r="K553" t="s">
        <v>62</v>
      </c>
      <c r="L553" t="s">
        <v>30</v>
      </c>
    </row>
    <row r="554" spans="1:12" x14ac:dyDescent="0.25">
      <c r="A554">
        <v>202302</v>
      </c>
      <c r="B554" t="s">
        <v>75</v>
      </c>
      <c r="C554" t="s">
        <v>59</v>
      </c>
      <c r="D554">
        <v>33</v>
      </c>
      <c r="E554">
        <v>48</v>
      </c>
      <c r="F554">
        <v>53</v>
      </c>
      <c r="G554">
        <v>11</v>
      </c>
      <c r="H554">
        <v>9</v>
      </c>
      <c r="I554">
        <v>5</v>
      </c>
      <c r="J554">
        <v>53</v>
      </c>
      <c r="K554" t="s">
        <v>62</v>
      </c>
      <c r="L554" t="s">
        <v>30</v>
      </c>
    </row>
    <row r="555" spans="1:12" x14ac:dyDescent="0.25">
      <c r="A555">
        <v>202302</v>
      </c>
      <c r="B555" t="s">
        <v>76</v>
      </c>
      <c r="C555" t="s">
        <v>59</v>
      </c>
      <c r="D555">
        <v>29</v>
      </c>
      <c r="E555">
        <v>53</v>
      </c>
      <c r="F555">
        <v>26</v>
      </c>
      <c r="G555">
        <v>5</v>
      </c>
      <c r="H555">
        <v>7</v>
      </c>
      <c r="I555">
        <v>8</v>
      </c>
      <c r="J555">
        <v>53</v>
      </c>
      <c r="K555" t="s">
        <v>64</v>
      </c>
      <c r="L555" t="s">
        <v>30</v>
      </c>
    </row>
    <row r="556" spans="1:12" x14ac:dyDescent="0.25">
      <c r="A556">
        <v>202302</v>
      </c>
      <c r="B556" t="s">
        <v>77</v>
      </c>
      <c r="C556" t="s">
        <v>59</v>
      </c>
      <c r="D556">
        <v>33</v>
      </c>
      <c r="E556">
        <v>48</v>
      </c>
      <c r="F556">
        <v>27</v>
      </c>
      <c r="G556">
        <v>6</v>
      </c>
      <c r="H556">
        <v>8</v>
      </c>
      <c r="I556">
        <v>9</v>
      </c>
      <c r="J556">
        <v>48</v>
      </c>
      <c r="K556" t="s">
        <v>64</v>
      </c>
      <c r="L556" t="s">
        <v>16</v>
      </c>
    </row>
    <row r="557" spans="1:12" x14ac:dyDescent="0.25">
      <c r="A557">
        <v>202302</v>
      </c>
      <c r="B557" t="s">
        <v>78</v>
      </c>
      <c r="C557" t="s">
        <v>59</v>
      </c>
      <c r="D557">
        <v>51</v>
      </c>
      <c r="E557">
        <v>75</v>
      </c>
      <c r="F557">
        <v>27</v>
      </c>
      <c r="G557">
        <v>11</v>
      </c>
      <c r="H557">
        <v>14</v>
      </c>
      <c r="I557">
        <v>14</v>
      </c>
      <c r="J557">
        <v>75</v>
      </c>
      <c r="K557" t="s">
        <v>64</v>
      </c>
      <c r="L557" t="s">
        <v>30</v>
      </c>
    </row>
    <row r="558" spans="1:12" x14ac:dyDescent="0.25">
      <c r="A558">
        <v>202302</v>
      </c>
      <c r="B558" t="s">
        <v>79</v>
      </c>
      <c r="C558" t="s">
        <v>59</v>
      </c>
      <c r="D558">
        <v>60</v>
      </c>
      <c r="E558">
        <v>82</v>
      </c>
      <c r="F558">
        <v>27</v>
      </c>
      <c r="G558">
        <v>13</v>
      </c>
      <c r="H558">
        <v>13</v>
      </c>
      <c r="I558">
        <v>14</v>
      </c>
      <c r="J558">
        <v>82</v>
      </c>
      <c r="K558" t="s">
        <v>64</v>
      </c>
      <c r="L558" t="s">
        <v>30</v>
      </c>
    </row>
    <row r="559" spans="1:12" x14ac:dyDescent="0.25">
      <c r="A559">
        <v>202302</v>
      </c>
      <c r="B559" t="s">
        <v>80</v>
      </c>
      <c r="C559" t="s">
        <v>59</v>
      </c>
      <c r="D559">
        <v>52</v>
      </c>
      <c r="E559">
        <v>56</v>
      </c>
      <c r="F559">
        <v>26</v>
      </c>
      <c r="G559">
        <v>12</v>
      </c>
      <c r="H559">
        <v>6</v>
      </c>
      <c r="I559">
        <v>7</v>
      </c>
      <c r="J559">
        <v>56</v>
      </c>
      <c r="K559" t="s">
        <v>64</v>
      </c>
      <c r="L559" t="s">
        <v>30</v>
      </c>
    </row>
    <row r="560" spans="1:12" x14ac:dyDescent="0.25">
      <c r="A560">
        <v>202302</v>
      </c>
      <c r="B560" t="s">
        <v>81</v>
      </c>
      <c r="C560" t="s">
        <v>59</v>
      </c>
      <c r="D560">
        <v>40</v>
      </c>
      <c r="E560">
        <v>41</v>
      </c>
      <c r="F560">
        <v>26</v>
      </c>
      <c r="G560">
        <v>6</v>
      </c>
      <c r="H560">
        <v>6</v>
      </c>
      <c r="I560">
        <v>6</v>
      </c>
      <c r="J560">
        <v>41</v>
      </c>
      <c r="K560" t="s">
        <v>64</v>
      </c>
      <c r="L560" t="s">
        <v>16</v>
      </c>
    </row>
    <row r="561" spans="1:12" x14ac:dyDescent="0.25">
      <c r="A561">
        <v>202302</v>
      </c>
      <c r="B561" t="s">
        <v>82</v>
      </c>
      <c r="C561" t="s">
        <v>59</v>
      </c>
      <c r="D561">
        <v>39</v>
      </c>
      <c r="E561">
        <v>43</v>
      </c>
      <c r="F561">
        <v>27</v>
      </c>
      <c r="G561">
        <v>6</v>
      </c>
      <c r="H561">
        <v>9</v>
      </c>
      <c r="I561">
        <v>8</v>
      </c>
      <c r="J561">
        <v>43</v>
      </c>
      <c r="K561" t="s">
        <v>64</v>
      </c>
      <c r="L561" t="s">
        <v>16</v>
      </c>
    </row>
    <row r="562" spans="1:12" x14ac:dyDescent="0.25">
      <c r="A562">
        <v>202302</v>
      </c>
      <c r="B562" t="s">
        <v>83</v>
      </c>
      <c r="C562" t="s">
        <v>59</v>
      </c>
      <c r="D562">
        <v>50</v>
      </c>
      <c r="E562">
        <v>59</v>
      </c>
      <c r="F562">
        <v>27</v>
      </c>
      <c r="G562">
        <v>11</v>
      </c>
      <c r="H562">
        <v>8</v>
      </c>
      <c r="I562">
        <v>14</v>
      </c>
      <c r="J562">
        <v>59</v>
      </c>
      <c r="K562" t="s">
        <v>64</v>
      </c>
      <c r="L562" t="s">
        <v>30</v>
      </c>
    </row>
    <row r="563" spans="1:12" x14ac:dyDescent="0.25">
      <c r="A563">
        <v>202302</v>
      </c>
      <c r="B563" t="s">
        <v>57</v>
      </c>
      <c r="C563" t="s">
        <v>59</v>
      </c>
      <c r="D563">
        <v>51</v>
      </c>
      <c r="E563">
        <v>49</v>
      </c>
      <c r="F563">
        <v>26</v>
      </c>
      <c r="G563">
        <v>9</v>
      </c>
      <c r="H563">
        <v>10</v>
      </c>
      <c r="I563">
        <v>17</v>
      </c>
      <c r="J563">
        <v>51</v>
      </c>
      <c r="K563" t="s">
        <v>15</v>
      </c>
      <c r="L563" t="s">
        <v>30</v>
      </c>
    </row>
    <row r="564" spans="1:12" x14ac:dyDescent="0.25">
      <c r="A564">
        <v>202302</v>
      </c>
      <c r="B564" t="s">
        <v>12</v>
      </c>
      <c r="C564" t="s">
        <v>59</v>
      </c>
      <c r="D564">
        <v>45</v>
      </c>
      <c r="E564">
        <v>55</v>
      </c>
      <c r="F564">
        <v>26</v>
      </c>
      <c r="G564">
        <v>11</v>
      </c>
      <c r="H564">
        <v>14</v>
      </c>
      <c r="I564">
        <v>18</v>
      </c>
      <c r="J564">
        <v>55</v>
      </c>
      <c r="K564" t="s">
        <v>64</v>
      </c>
      <c r="L564" t="s">
        <v>30</v>
      </c>
    </row>
    <row r="565" spans="1:12" x14ac:dyDescent="0.25">
      <c r="A565">
        <v>202302</v>
      </c>
      <c r="B565" t="s">
        <v>17</v>
      </c>
      <c r="C565" t="s">
        <v>59</v>
      </c>
      <c r="D565">
        <v>40</v>
      </c>
      <c r="E565">
        <v>52</v>
      </c>
      <c r="F565">
        <v>27</v>
      </c>
      <c r="G565">
        <v>8</v>
      </c>
      <c r="H565">
        <v>15</v>
      </c>
      <c r="I565">
        <v>12</v>
      </c>
      <c r="J565">
        <v>52</v>
      </c>
      <c r="K565" t="s">
        <v>64</v>
      </c>
      <c r="L565" t="s">
        <v>30</v>
      </c>
    </row>
    <row r="566" spans="1:12" x14ac:dyDescent="0.25">
      <c r="A566">
        <v>202302</v>
      </c>
      <c r="B566" t="s">
        <v>19</v>
      </c>
      <c r="C566" t="s">
        <v>59</v>
      </c>
      <c r="D566">
        <v>46</v>
      </c>
      <c r="E566">
        <v>50</v>
      </c>
      <c r="F566">
        <v>27</v>
      </c>
      <c r="G566">
        <v>7</v>
      </c>
      <c r="H566">
        <v>16</v>
      </c>
      <c r="I566">
        <v>15</v>
      </c>
      <c r="J566">
        <v>50</v>
      </c>
      <c r="K566" t="s">
        <v>64</v>
      </c>
      <c r="L566" t="s">
        <v>16</v>
      </c>
    </row>
    <row r="567" spans="1:12" x14ac:dyDescent="0.25">
      <c r="A567">
        <v>202302</v>
      </c>
      <c r="B567" t="s">
        <v>20</v>
      </c>
      <c r="C567" t="s">
        <v>59</v>
      </c>
      <c r="D567">
        <v>54</v>
      </c>
      <c r="E567">
        <v>61</v>
      </c>
      <c r="F567">
        <v>29</v>
      </c>
      <c r="G567">
        <v>10</v>
      </c>
      <c r="H567">
        <v>14</v>
      </c>
      <c r="I567">
        <v>18</v>
      </c>
      <c r="J567">
        <v>61</v>
      </c>
      <c r="K567" t="s">
        <v>64</v>
      </c>
      <c r="L567" t="s">
        <v>30</v>
      </c>
    </row>
    <row r="568" spans="1:12" x14ac:dyDescent="0.25">
      <c r="A568">
        <v>202302</v>
      </c>
      <c r="B568" t="s">
        <v>84</v>
      </c>
      <c r="C568" t="s">
        <v>13</v>
      </c>
      <c r="D568">
        <v>35</v>
      </c>
      <c r="E568" t="s">
        <v>14</v>
      </c>
      <c r="F568">
        <v>41</v>
      </c>
      <c r="G568">
        <v>16</v>
      </c>
      <c r="H568">
        <v>29</v>
      </c>
      <c r="I568">
        <v>8</v>
      </c>
      <c r="J568">
        <v>41</v>
      </c>
      <c r="K568" t="s">
        <v>62</v>
      </c>
      <c r="L568" t="s">
        <v>16</v>
      </c>
    </row>
    <row r="569" spans="1:12" x14ac:dyDescent="0.25">
      <c r="A569">
        <v>202302</v>
      </c>
      <c r="B569" t="s">
        <v>85</v>
      </c>
      <c r="C569" t="s">
        <v>13</v>
      </c>
      <c r="D569">
        <v>38</v>
      </c>
      <c r="E569" t="s">
        <v>14</v>
      </c>
      <c r="F569">
        <v>28</v>
      </c>
      <c r="G569">
        <v>18</v>
      </c>
      <c r="H569">
        <v>31</v>
      </c>
      <c r="I569">
        <v>7</v>
      </c>
      <c r="J569">
        <v>38</v>
      </c>
      <c r="K569" t="s">
        <v>15</v>
      </c>
      <c r="L569" t="s">
        <v>16</v>
      </c>
    </row>
    <row r="570" spans="1:12" x14ac:dyDescent="0.25">
      <c r="A570">
        <v>202302</v>
      </c>
      <c r="B570" t="s">
        <v>61</v>
      </c>
      <c r="C570" t="s">
        <v>13</v>
      </c>
      <c r="D570">
        <v>19</v>
      </c>
      <c r="E570" t="s">
        <v>14</v>
      </c>
      <c r="F570">
        <v>36</v>
      </c>
      <c r="G570">
        <v>14</v>
      </c>
      <c r="H570">
        <v>25</v>
      </c>
      <c r="I570">
        <v>4</v>
      </c>
      <c r="J570">
        <v>36</v>
      </c>
      <c r="K570" t="s">
        <v>62</v>
      </c>
      <c r="L570" t="s">
        <v>16</v>
      </c>
    </row>
    <row r="571" spans="1:12" x14ac:dyDescent="0.25">
      <c r="A571">
        <v>202302</v>
      </c>
      <c r="B571" t="s">
        <v>63</v>
      </c>
      <c r="C571" t="s">
        <v>13</v>
      </c>
      <c r="D571">
        <v>50</v>
      </c>
      <c r="E571" t="s">
        <v>14</v>
      </c>
      <c r="F571">
        <v>47</v>
      </c>
      <c r="G571">
        <v>22</v>
      </c>
      <c r="H571">
        <v>25</v>
      </c>
      <c r="I571" t="s">
        <v>14</v>
      </c>
      <c r="J571">
        <v>50</v>
      </c>
      <c r="K571" t="s">
        <v>15</v>
      </c>
      <c r="L571" t="s">
        <v>16</v>
      </c>
    </row>
    <row r="572" spans="1:12" x14ac:dyDescent="0.25">
      <c r="A572">
        <v>202302</v>
      </c>
      <c r="B572" t="s">
        <v>65</v>
      </c>
      <c r="C572" t="s">
        <v>13</v>
      </c>
      <c r="D572">
        <v>35</v>
      </c>
      <c r="E572" t="s">
        <v>14</v>
      </c>
      <c r="F572">
        <v>31</v>
      </c>
      <c r="G572">
        <v>15</v>
      </c>
      <c r="H572">
        <v>25</v>
      </c>
      <c r="I572">
        <v>5</v>
      </c>
      <c r="J572">
        <v>35</v>
      </c>
      <c r="K572" t="s">
        <v>15</v>
      </c>
      <c r="L572" t="s">
        <v>16</v>
      </c>
    </row>
    <row r="573" spans="1:12" x14ac:dyDescent="0.25">
      <c r="A573">
        <v>202302</v>
      </c>
      <c r="B573" t="s">
        <v>66</v>
      </c>
      <c r="C573" t="s">
        <v>13</v>
      </c>
      <c r="D573">
        <v>29</v>
      </c>
      <c r="E573" t="s">
        <v>14</v>
      </c>
      <c r="F573">
        <v>36</v>
      </c>
      <c r="G573">
        <v>11</v>
      </c>
      <c r="H573">
        <v>24</v>
      </c>
      <c r="I573">
        <v>2</v>
      </c>
      <c r="J573">
        <v>36</v>
      </c>
      <c r="K573" t="s">
        <v>62</v>
      </c>
      <c r="L573" t="s">
        <v>16</v>
      </c>
    </row>
    <row r="574" spans="1:12" x14ac:dyDescent="0.25">
      <c r="A574">
        <v>202302</v>
      </c>
      <c r="B574" t="s">
        <v>67</v>
      </c>
      <c r="C574" t="s">
        <v>13</v>
      </c>
      <c r="D574">
        <v>26</v>
      </c>
      <c r="E574" t="s">
        <v>14</v>
      </c>
      <c r="F574">
        <v>32</v>
      </c>
      <c r="G574">
        <v>12</v>
      </c>
      <c r="H574">
        <v>25</v>
      </c>
      <c r="I574">
        <v>4</v>
      </c>
      <c r="J574">
        <v>32</v>
      </c>
      <c r="K574" t="s">
        <v>62</v>
      </c>
      <c r="L574" t="s">
        <v>16</v>
      </c>
    </row>
    <row r="575" spans="1:12" x14ac:dyDescent="0.25">
      <c r="A575">
        <v>202302</v>
      </c>
      <c r="B575" t="s">
        <v>68</v>
      </c>
      <c r="C575" t="s">
        <v>13</v>
      </c>
      <c r="D575" t="s">
        <v>14</v>
      </c>
      <c r="E575" t="s">
        <v>14</v>
      </c>
      <c r="F575">
        <v>24</v>
      </c>
      <c r="G575">
        <v>16</v>
      </c>
      <c r="H575">
        <v>26</v>
      </c>
      <c r="I575">
        <v>6</v>
      </c>
      <c r="J575">
        <v>26</v>
      </c>
      <c r="K575" t="s">
        <v>18</v>
      </c>
      <c r="L575" t="s">
        <v>16</v>
      </c>
    </row>
    <row r="576" spans="1:12" x14ac:dyDescent="0.25">
      <c r="A576">
        <v>202302</v>
      </c>
      <c r="B576" t="s">
        <v>69</v>
      </c>
      <c r="C576" t="s">
        <v>13</v>
      </c>
      <c r="D576">
        <v>22</v>
      </c>
      <c r="E576" t="s">
        <v>14</v>
      </c>
      <c r="F576">
        <v>22</v>
      </c>
      <c r="G576">
        <v>12</v>
      </c>
      <c r="H576">
        <v>19</v>
      </c>
      <c r="I576">
        <v>3</v>
      </c>
      <c r="J576">
        <v>22</v>
      </c>
      <c r="K576" t="s">
        <v>15</v>
      </c>
      <c r="L576" t="s">
        <v>16</v>
      </c>
    </row>
    <row r="577" spans="1:12" x14ac:dyDescent="0.25">
      <c r="A577">
        <v>202302</v>
      </c>
      <c r="B577" t="s">
        <v>70</v>
      </c>
      <c r="C577" t="s">
        <v>13</v>
      </c>
      <c r="D577">
        <v>16</v>
      </c>
      <c r="E577" t="s">
        <v>14</v>
      </c>
      <c r="F577">
        <v>24</v>
      </c>
      <c r="G577">
        <v>11</v>
      </c>
      <c r="H577">
        <v>24</v>
      </c>
      <c r="I577">
        <v>2</v>
      </c>
      <c r="J577">
        <v>24</v>
      </c>
      <c r="K577" t="s">
        <v>62</v>
      </c>
      <c r="L577" t="s">
        <v>16</v>
      </c>
    </row>
    <row r="578" spans="1:12" x14ac:dyDescent="0.25">
      <c r="A578">
        <v>202302</v>
      </c>
      <c r="B578" t="s">
        <v>71</v>
      </c>
      <c r="C578" t="s">
        <v>13</v>
      </c>
      <c r="D578">
        <v>26</v>
      </c>
      <c r="E578" t="s">
        <v>14</v>
      </c>
      <c r="F578">
        <v>22</v>
      </c>
      <c r="G578">
        <v>15</v>
      </c>
      <c r="H578">
        <v>28</v>
      </c>
      <c r="I578">
        <v>4</v>
      </c>
      <c r="J578">
        <v>28</v>
      </c>
      <c r="K578" t="s">
        <v>18</v>
      </c>
      <c r="L578" t="s">
        <v>16</v>
      </c>
    </row>
    <row r="579" spans="1:12" x14ac:dyDescent="0.25">
      <c r="A579">
        <v>202302</v>
      </c>
      <c r="B579" t="s">
        <v>72</v>
      </c>
      <c r="C579" t="s">
        <v>13</v>
      </c>
      <c r="D579">
        <v>23</v>
      </c>
      <c r="E579" t="s">
        <v>14</v>
      </c>
      <c r="F579">
        <v>22</v>
      </c>
      <c r="G579">
        <v>11</v>
      </c>
      <c r="H579">
        <v>25</v>
      </c>
      <c r="I579">
        <v>5</v>
      </c>
      <c r="J579">
        <v>25</v>
      </c>
      <c r="K579" t="s">
        <v>18</v>
      </c>
      <c r="L579" t="s">
        <v>16</v>
      </c>
    </row>
    <row r="580" spans="1:12" x14ac:dyDescent="0.25">
      <c r="A580">
        <v>202302</v>
      </c>
      <c r="B580" t="s">
        <v>73</v>
      </c>
      <c r="C580" t="s">
        <v>13</v>
      </c>
      <c r="D580">
        <v>27</v>
      </c>
      <c r="E580" t="s">
        <v>14</v>
      </c>
      <c r="F580">
        <v>21</v>
      </c>
      <c r="G580">
        <v>14</v>
      </c>
      <c r="H580">
        <v>20</v>
      </c>
      <c r="I580">
        <v>3</v>
      </c>
      <c r="J580">
        <v>27</v>
      </c>
      <c r="K580" t="s">
        <v>15</v>
      </c>
      <c r="L580" t="s">
        <v>16</v>
      </c>
    </row>
    <row r="581" spans="1:12" x14ac:dyDescent="0.25">
      <c r="A581">
        <v>202302</v>
      </c>
      <c r="B581" t="s">
        <v>74</v>
      </c>
      <c r="C581" t="s">
        <v>13</v>
      </c>
      <c r="D581">
        <v>20</v>
      </c>
      <c r="E581" t="s">
        <v>14</v>
      </c>
      <c r="F581">
        <v>21</v>
      </c>
      <c r="G581">
        <v>11</v>
      </c>
      <c r="H581">
        <v>21</v>
      </c>
      <c r="I581">
        <v>3</v>
      </c>
      <c r="J581">
        <v>21</v>
      </c>
      <c r="K581" t="s">
        <v>62</v>
      </c>
      <c r="L581" t="s">
        <v>16</v>
      </c>
    </row>
    <row r="582" spans="1:12" x14ac:dyDescent="0.25">
      <c r="A582">
        <v>202302</v>
      </c>
      <c r="B582" t="s">
        <v>75</v>
      </c>
      <c r="C582" t="s">
        <v>13</v>
      </c>
      <c r="D582">
        <v>13</v>
      </c>
      <c r="E582" t="s">
        <v>14</v>
      </c>
      <c r="F582">
        <v>22</v>
      </c>
      <c r="G582">
        <v>11</v>
      </c>
      <c r="H582">
        <v>22</v>
      </c>
      <c r="I582">
        <v>2</v>
      </c>
      <c r="J582">
        <v>22</v>
      </c>
      <c r="K582" t="s">
        <v>62</v>
      </c>
      <c r="L582" t="s">
        <v>16</v>
      </c>
    </row>
    <row r="583" spans="1:12" x14ac:dyDescent="0.25">
      <c r="A583">
        <v>202302</v>
      </c>
      <c r="B583" t="s">
        <v>76</v>
      </c>
      <c r="C583" t="s">
        <v>13</v>
      </c>
      <c r="D583">
        <v>21</v>
      </c>
      <c r="E583" t="s">
        <v>14</v>
      </c>
      <c r="F583">
        <v>24</v>
      </c>
      <c r="G583">
        <v>11</v>
      </c>
      <c r="H583">
        <v>21</v>
      </c>
      <c r="I583">
        <v>2</v>
      </c>
      <c r="J583">
        <v>24</v>
      </c>
      <c r="K583" t="s">
        <v>62</v>
      </c>
      <c r="L583" t="s">
        <v>16</v>
      </c>
    </row>
    <row r="584" spans="1:12" x14ac:dyDescent="0.25">
      <c r="A584">
        <v>202302</v>
      </c>
      <c r="B584" t="s">
        <v>77</v>
      </c>
      <c r="C584" t="s">
        <v>13</v>
      </c>
      <c r="D584">
        <v>21</v>
      </c>
      <c r="E584" t="s">
        <v>14</v>
      </c>
      <c r="F584">
        <v>20</v>
      </c>
      <c r="G584">
        <v>9</v>
      </c>
      <c r="H584">
        <v>19</v>
      </c>
      <c r="I584">
        <v>9</v>
      </c>
      <c r="J584">
        <v>21</v>
      </c>
      <c r="K584" t="s">
        <v>15</v>
      </c>
      <c r="L584" t="s">
        <v>16</v>
      </c>
    </row>
    <row r="585" spans="1:12" x14ac:dyDescent="0.25">
      <c r="A585">
        <v>202302</v>
      </c>
      <c r="B585" t="s">
        <v>78</v>
      </c>
      <c r="C585" t="s">
        <v>13</v>
      </c>
      <c r="D585">
        <v>50</v>
      </c>
      <c r="E585" t="s">
        <v>14</v>
      </c>
      <c r="F585">
        <v>17</v>
      </c>
      <c r="G585">
        <v>16</v>
      </c>
      <c r="H585">
        <v>24</v>
      </c>
      <c r="I585">
        <v>17</v>
      </c>
      <c r="J585">
        <v>50</v>
      </c>
      <c r="K585" t="s">
        <v>15</v>
      </c>
      <c r="L585" t="s">
        <v>16</v>
      </c>
    </row>
    <row r="586" spans="1:12" x14ac:dyDescent="0.25">
      <c r="A586">
        <v>202302</v>
      </c>
      <c r="B586" t="s">
        <v>79</v>
      </c>
      <c r="C586" t="s">
        <v>13</v>
      </c>
      <c r="D586">
        <v>47</v>
      </c>
      <c r="E586" t="s">
        <v>14</v>
      </c>
      <c r="F586">
        <v>16</v>
      </c>
      <c r="G586">
        <v>15</v>
      </c>
      <c r="H586">
        <v>27</v>
      </c>
      <c r="I586">
        <v>18</v>
      </c>
      <c r="J586">
        <v>47</v>
      </c>
      <c r="K586" t="s">
        <v>15</v>
      </c>
      <c r="L586" t="s">
        <v>16</v>
      </c>
    </row>
    <row r="587" spans="1:12" x14ac:dyDescent="0.25">
      <c r="A587">
        <v>202302</v>
      </c>
      <c r="B587" t="s">
        <v>80</v>
      </c>
      <c r="C587" t="s">
        <v>13</v>
      </c>
      <c r="D587">
        <v>30</v>
      </c>
      <c r="E587" t="s">
        <v>14</v>
      </c>
      <c r="F587">
        <v>15</v>
      </c>
      <c r="G587">
        <v>11</v>
      </c>
      <c r="H587">
        <v>20</v>
      </c>
      <c r="I587">
        <v>8</v>
      </c>
      <c r="J587">
        <v>30</v>
      </c>
      <c r="K587" t="s">
        <v>15</v>
      </c>
      <c r="L587" t="s">
        <v>16</v>
      </c>
    </row>
    <row r="588" spans="1:12" x14ac:dyDescent="0.25">
      <c r="A588">
        <v>202302</v>
      </c>
      <c r="B588" t="s">
        <v>81</v>
      </c>
      <c r="C588" t="s">
        <v>13</v>
      </c>
      <c r="D588">
        <v>25</v>
      </c>
      <c r="E588" t="s">
        <v>14</v>
      </c>
      <c r="F588">
        <v>17</v>
      </c>
      <c r="G588">
        <v>8</v>
      </c>
      <c r="H588">
        <v>20</v>
      </c>
      <c r="I588">
        <v>7</v>
      </c>
      <c r="J588">
        <v>25</v>
      </c>
      <c r="K588" t="s">
        <v>15</v>
      </c>
      <c r="L588" t="s">
        <v>16</v>
      </c>
    </row>
    <row r="589" spans="1:12" x14ac:dyDescent="0.25">
      <c r="A589">
        <v>202302</v>
      </c>
      <c r="B589" t="s">
        <v>82</v>
      </c>
      <c r="C589" t="s">
        <v>13</v>
      </c>
      <c r="D589">
        <v>18</v>
      </c>
      <c r="E589" t="s">
        <v>14</v>
      </c>
      <c r="F589">
        <v>17</v>
      </c>
      <c r="G589">
        <v>8</v>
      </c>
      <c r="H589">
        <v>22</v>
      </c>
      <c r="I589">
        <v>9</v>
      </c>
      <c r="J589">
        <v>22</v>
      </c>
      <c r="K589" t="s">
        <v>18</v>
      </c>
      <c r="L589" t="s">
        <v>16</v>
      </c>
    </row>
    <row r="590" spans="1:12" x14ac:dyDescent="0.25">
      <c r="A590">
        <v>202302</v>
      </c>
      <c r="B590" t="s">
        <v>83</v>
      </c>
      <c r="C590" t="s">
        <v>13</v>
      </c>
      <c r="D590">
        <v>28</v>
      </c>
      <c r="E590" t="s">
        <v>14</v>
      </c>
      <c r="F590">
        <v>15</v>
      </c>
      <c r="G590">
        <v>12</v>
      </c>
      <c r="H590">
        <v>25</v>
      </c>
      <c r="I590">
        <v>15</v>
      </c>
      <c r="J590">
        <v>28</v>
      </c>
      <c r="K590" t="s">
        <v>15</v>
      </c>
      <c r="L590" t="s">
        <v>16</v>
      </c>
    </row>
    <row r="591" spans="1:12" x14ac:dyDescent="0.25">
      <c r="A591">
        <v>202304</v>
      </c>
      <c r="B591" t="s">
        <v>148</v>
      </c>
      <c r="C591" t="s">
        <v>13</v>
      </c>
      <c r="D591">
        <v>51</v>
      </c>
      <c r="E591" t="s">
        <v>14</v>
      </c>
      <c r="F591">
        <v>15</v>
      </c>
      <c r="G591">
        <v>12</v>
      </c>
      <c r="H591">
        <v>50</v>
      </c>
      <c r="I591">
        <v>15</v>
      </c>
      <c r="J591">
        <v>51</v>
      </c>
      <c r="K591" t="s">
        <v>15</v>
      </c>
      <c r="L591" t="s">
        <v>30</v>
      </c>
    </row>
    <row r="592" spans="1:12" x14ac:dyDescent="0.25">
      <c r="A592">
        <v>202304</v>
      </c>
      <c r="B592" t="s">
        <v>149</v>
      </c>
      <c r="C592" t="s">
        <v>13</v>
      </c>
      <c r="D592">
        <v>35</v>
      </c>
      <c r="E592" t="s">
        <v>14</v>
      </c>
      <c r="F592">
        <v>15</v>
      </c>
      <c r="G592">
        <v>9</v>
      </c>
      <c r="H592">
        <v>55</v>
      </c>
      <c r="I592">
        <v>12</v>
      </c>
      <c r="J592">
        <v>55</v>
      </c>
      <c r="K592" t="s">
        <v>18</v>
      </c>
      <c r="L592" t="s">
        <v>30</v>
      </c>
    </row>
    <row r="593" spans="1:12" x14ac:dyDescent="0.25">
      <c r="A593">
        <v>202304</v>
      </c>
      <c r="B593" t="s">
        <v>150</v>
      </c>
      <c r="C593" t="s">
        <v>13</v>
      </c>
      <c r="D593">
        <v>40</v>
      </c>
      <c r="E593" t="s">
        <v>14</v>
      </c>
      <c r="F593">
        <v>15</v>
      </c>
      <c r="G593">
        <v>7</v>
      </c>
      <c r="H593">
        <v>49</v>
      </c>
      <c r="I593">
        <v>12</v>
      </c>
      <c r="J593">
        <v>49</v>
      </c>
      <c r="K593" t="s">
        <v>18</v>
      </c>
      <c r="L593" t="s">
        <v>16</v>
      </c>
    </row>
    <row r="594" spans="1:12" x14ac:dyDescent="0.25">
      <c r="A594">
        <v>202304</v>
      </c>
      <c r="B594" t="s">
        <v>151</v>
      </c>
      <c r="C594" t="s">
        <v>13</v>
      </c>
      <c r="D594">
        <v>35</v>
      </c>
      <c r="E594" t="s">
        <v>14</v>
      </c>
      <c r="F594">
        <v>15</v>
      </c>
      <c r="G594">
        <v>2</v>
      </c>
      <c r="H594">
        <v>53</v>
      </c>
      <c r="I594">
        <v>8</v>
      </c>
      <c r="J594">
        <v>53</v>
      </c>
      <c r="K594" t="s">
        <v>18</v>
      </c>
      <c r="L594" t="s">
        <v>30</v>
      </c>
    </row>
    <row r="595" spans="1:12" x14ac:dyDescent="0.25">
      <c r="A595">
        <v>202304</v>
      </c>
      <c r="B595" t="s">
        <v>152</v>
      </c>
      <c r="C595" t="s">
        <v>13</v>
      </c>
      <c r="D595">
        <v>39</v>
      </c>
      <c r="E595" t="s">
        <v>14</v>
      </c>
      <c r="F595">
        <v>15</v>
      </c>
      <c r="G595">
        <v>8</v>
      </c>
      <c r="H595">
        <v>47</v>
      </c>
      <c r="I595">
        <v>14</v>
      </c>
      <c r="J595">
        <v>47</v>
      </c>
      <c r="K595" t="s">
        <v>18</v>
      </c>
      <c r="L595" t="s">
        <v>16</v>
      </c>
    </row>
    <row r="596" spans="1:12" x14ac:dyDescent="0.25">
      <c r="A596">
        <v>202304</v>
      </c>
      <c r="B596" t="s">
        <v>153</v>
      </c>
      <c r="C596" t="s">
        <v>13</v>
      </c>
      <c r="D596">
        <v>34</v>
      </c>
      <c r="E596" t="s">
        <v>14</v>
      </c>
      <c r="F596">
        <v>15</v>
      </c>
      <c r="G596" t="s">
        <v>14</v>
      </c>
      <c r="H596">
        <v>47</v>
      </c>
      <c r="I596">
        <v>10</v>
      </c>
      <c r="J596">
        <v>47</v>
      </c>
      <c r="K596" t="s">
        <v>18</v>
      </c>
      <c r="L596" t="s">
        <v>16</v>
      </c>
    </row>
    <row r="597" spans="1:12" x14ac:dyDescent="0.25">
      <c r="A597">
        <v>202304</v>
      </c>
      <c r="B597" t="s">
        <v>154</v>
      </c>
      <c r="C597" t="s">
        <v>13</v>
      </c>
      <c r="D597">
        <v>44</v>
      </c>
      <c r="E597" t="s">
        <v>14</v>
      </c>
      <c r="F597">
        <v>15</v>
      </c>
      <c r="G597">
        <v>11</v>
      </c>
      <c r="H597">
        <v>44</v>
      </c>
      <c r="I597">
        <v>15</v>
      </c>
      <c r="J597">
        <v>44</v>
      </c>
      <c r="K597" t="s">
        <v>15</v>
      </c>
      <c r="L597" t="s">
        <v>16</v>
      </c>
    </row>
    <row r="598" spans="1:12" x14ac:dyDescent="0.25">
      <c r="A598">
        <v>202304</v>
      </c>
      <c r="B598" t="s">
        <v>155</v>
      </c>
      <c r="C598" t="s">
        <v>13</v>
      </c>
      <c r="D598">
        <v>48</v>
      </c>
      <c r="E598" t="s">
        <v>14</v>
      </c>
      <c r="F598">
        <v>15</v>
      </c>
      <c r="G598">
        <v>10</v>
      </c>
      <c r="H598">
        <v>48</v>
      </c>
      <c r="I598">
        <v>19</v>
      </c>
      <c r="J598">
        <v>48</v>
      </c>
      <c r="K598" t="s">
        <v>15</v>
      </c>
      <c r="L598" t="s">
        <v>16</v>
      </c>
    </row>
    <row r="599" spans="1:12" x14ac:dyDescent="0.25">
      <c r="A599">
        <v>202304</v>
      </c>
      <c r="B599" t="s">
        <v>156</v>
      </c>
      <c r="C599" t="s">
        <v>13</v>
      </c>
      <c r="D599">
        <v>31</v>
      </c>
      <c r="E599" t="s">
        <v>14</v>
      </c>
      <c r="F599">
        <v>14</v>
      </c>
      <c r="G599" t="s">
        <v>14</v>
      </c>
      <c r="H599">
        <v>49</v>
      </c>
      <c r="I599">
        <v>11</v>
      </c>
      <c r="J599">
        <v>49</v>
      </c>
      <c r="K599" t="s">
        <v>18</v>
      </c>
      <c r="L599" t="s">
        <v>16</v>
      </c>
    </row>
    <row r="600" spans="1:12" x14ac:dyDescent="0.25">
      <c r="A600">
        <v>202304</v>
      </c>
      <c r="B600" t="s">
        <v>157</v>
      </c>
      <c r="C600" t="s">
        <v>13</v>
      </c>
      <c r="D600">
        <v>45</v>
      </c>
      <c r="E600" t="s">
        <v>14</v>
      </c>
      <c r="F600">
        <v>14</v>
      </c>
      <c r="G600">
        <v>10</v>
      </c>
      <c r="H600">
        <v>48</v>
      </c>
      <c r="I600">
        <v>18</v>
      </c>
      <c r="J600">
        <v>48</v>
      </c>
      <c r="K600" t="s">
        <v>18</v>
      </c>
      <c r="L600" t="s">
        <v>16</v>
      </c>
    </row>
    <row r="601" spans="1:12" x14ac:dyDescent="0.25">
      <c r="A601">
        <v>202304</v>
      </c>
      <c r="B601" t="s">
        <v>158</v>
      </c>
      <c r="C601" t="s">
        <v>13</v>
      </c>
      <c r="D601">
        <v>59</v>
      </c>
      <c r="E601" t="s">
        <v>14</v>
      </c>
      <c r="F601">
        <v>14</v>
      </c>
      <c r="G601">
        <v>12</v>
      </c>
      <c r="H601">
        <v>53</v>
      </c>
      <c r="I601">
        <v>21</v>
      </c>
      <c r="J601">
        <v>59</v>
      </c>
      <c r="K601" t="s">
        <v>15</v>
      </c>
      <c r="L601" t="s">
        <v>30</v>
      </c>
    </row>
    <row r="602" spans="1:12" x14ac:dyDescent="0.25">
      <c r="A602">
        <v>202305</v>
      </c>
      <c r="B602" t="s">
        <v>159</v>
      </c>
      <c r="C602" t="s">
        <v>22</v>
      </c>
      <c r="D602">
        <v>49</v>
      </c>
      <c r="E602">
        <v>69</v>
      </c>
      <c r="F602">
        <v>47</v>
      </c>
      <c r="G602">
        <v>9</v>
      </c>
      <c r="H602">
        <v>34</v>
      </c>
      <c r="I602">
        <v>21</v>
      </c>
      <c r="J602">
        <v>69</v>
      </c>
      <c r="K602" t="s">
        <v>64</v>
      </c>
      <c r="L602" t="s">
        <v>30</v>
      </c>
    </row>
    <row r="603" spans="1:12" x14ac:dyDescent="0.25">
      <c r="A603">
        <v>202305</v>
      </c>
      <c r="B603" t="s">
        <v>160</v>
      </c>
      <c r="C603" t="s">
        <v>22</v>
      </c>
      <c r="D603">
        <v>64</v>
      </c>
      <c r="E603">
        <v>98</v>
      </c>
      <c r="F603">
        <v>50</v>
      </c>
      <c r="G603">
        <v>11</v>
      </c>
      <c r="H603">
        <v>34</v>
      </c>
      <c r="I603">
        <v>32</v>
      </c>
      <c r="J603">
        <v>98</v>
      </c>
      <c r="K603" t="s">
        <v>64</v>
      </c>
      <c r="L603" t="s">
        <v>30</v>
      </c>
    </row>
    <row r="604" spans="1:12" x14ac:dyDescent="0.25">
      <c r="A604">
        <v>202305</v>
      </c>
      <c r="B604" t="s">
        <v>161</v>
      </c>
      <c r="C604" t="s">
        <v>22</v>
      </c>
      <c r="D604">
        <v>52</v>
      </c>
      <c r="E604">
        <v>68</v>
      </c>
      <c r="F604">
        <v>50</v>
      </c>
      <c r="G604">
        <v>9</v>
      </c>
      <c r="H604">
        <v>32</v>
      </c>
      <c r="I604">
        <v>29</v>
      </c>
      <c r="J604">
        <v>68</v>
      </c>
      <c r="K604" t="s">
        <v>64</v>
      </c>
      <c r="L604" t="s">
        <v>30</v>
      </c>
    </row>
    <row r="605" spans="1:12" x14ac:dyDescent="0.25">
      <c r="A605">
        <v>202305</v>
      </c>
      <c r="B605" t="s">
        <v>162</v>
      </c>
      <c r="C605" t="s">
        <v>22</v>
      </c>
      <c r="D605">
        <v>35</v>
      </c>
      <c r="E605">
        <v>51</v>
      </c>
      <c r="F605">
        <v>46</v>
      </c>
      <c r="G605">
        <v>10</v>
      </c>
      <c r="H605">
        <v>29</v>
      </c>
      <c r="I605">
        <v>31</v>
      </c>
      <c r="J605">
        <v>51</v>
      </c>
      <c r="K605" t="s">
        <v>64</v>
      </c>
      <c r="L605" t="s">
        <v>30</v>
      </c>
    </row>
    <row r="606" spans="1:12" x14ac:dyDescent="0.25">
      <c r="A606">
        <v>202305</v>
      </c>
      <c r="B606" t="s">
        <v>163</v>
      </c>
      <c r="C606" t="s">
        <v>22</v>
      </c>
      <c r="D606">
        <v>45</v>
      </c>
      <c r="E606">
        <v>63</v>
      </c>
      <c r="F606">
        <v>46</v>
      </c>
      <c r="G606">
        <v>12</v>
      </c>
      <c r="H606">
        <v>38</v>
      </c>
      <c r="I606">
        <v>35</v>
      </c>
      <c r="J606">
        <v>63</v>
      </c>
      <c r="K606" t="s">
        <v>64</v>
      </c>
      <c r="L606" t="s">
        <v>30</v>
      </c>
    </row>
    <row r="607" spans="1:12" x14ac:dyDescent="0.25">
      <c r="A607">
        <v>202305</v>
      </c>
      <c r="B607" t="s">
        <v>164</v>
      </c>
      <c r="C607" t="s">
        <v>22</v>
      </c>
      <c r="D607">
        <v>49</v>
      </c>
      <c r="E607">
        <v>66</v>
      </c>
      <c r="F607">
        <v>45</v>
      </c>
      <c r="G607">
        <v>9</v>
      </c>
      <c r="H607">
        <v>41</v>
      </c>
      <c r="I607">
        <v>31</v>
      </c>
      <c r="J607">
        <v>66</v>
      </c>
      <c r="K607" t="s">
        <v>64</v>
      </c>
      <c r="L607" t="s">
        <v>30</v>
      </c>
    </row>
    <row r="608" spans="1:12" x14ac:dyDescent="0.25">
      <c r="A608">
        <v>202305</v>
      </c>
      <c r="B608" t="s">
        <v>165</v>
      </c>
      <c r="C608" t="s">
        <v>22</v>
      </c>
      <c r="D608">
        <v>54</v>
      </c>
      <c r="E608">
        <v>80</v>
      </c>
      <c r="F608">
        <v>49</v>
      </c>
      <c r="G608">
        <v>12</v>
      </c>
      <c r="H608">
        <v>33</v>
      </c>
      <c r="I608">
        <v>34</v>
      </c>
      <c r="J608">
        <v>80</v>
      </c>
      <c r="K608" t="s">
        <v>64</v>
      </c>
      <c r="L608" t="s">
        <v>30</v>
      </c>
    </row>
    <row r="609" spans="1:12" x14ac:dyDescent="0.25">
      <c r="A609">
        <v>202305</v>
      </c>
      <c r="B609" t="s">
        <v>166</v>
      </c>
      <c r="C609" t="s">
        <v>22</v>
      </c>
      <c r="D609">
        <v>51</v>
      </c>
      <c r="E609">
        <v>69</v>
      </c>
      <c r="F609">
        <v>48</v>
      </c>
      <c r="G609">
        <v>11</v>
      </c>
      <c r="H609">
        <v>40</v>
      </c>
      <c r="I609">
        <v>30</v>
      </c>
      <c r="J609">
        <v>69</v>
      </c>
      <c r="K609" t="s">
        <v>64</v>
      </c>
      <c r="L609" t="s">
        <v>30</v>
      </c>
    </row>
    <row r="610" spans="1:12" x14ac:dyDescent="0.25">
      <c r="A610">
        <v>202305</v>
      </c>
      <c r="B610" t="s">
        <v>167</v>
      </c>
      <c r="C610" t="s">
        <v>22</v>
      </c>
      <c r="D610">
        <v>48</v>
      </c>
      <c r="E610">
        <v>71</v>
      </c>
      <c r="F610">
        <v>50</v>
      </c>
      <c r="G610">
        <v>11</v>
      </c>
      <c r="H610">
        <v>25</v>
      </c>
      <c r="I610">
        <v>34</v>
      </c>
      <c r="J610">
        <v>71</v>
      </c>
      <c r="K610" t="s">
        <v>64</v>
      </c>
      <c r="L610" t="s">
        <v>30</v>
      </c>
    </row>
    <row r="611" spans="1:12" x14ac:dyDescent="0.25">
      <c r="A611">
        <v>202305</v>
      </c>
      <c r="B611" t="s">
        <v>168</v>
      </c>
      <c r="C611" t="s">
        <v>22</v>
      </c>
      <c r="D611">
        <v>65</v>
      </c>
      <c r="E611">
        <v>92</v>
      </c>
      <c r="F611">
        <v>52</v>
      </c>
      <c r="G611">
        <v>10</v>
      </c>
      <c r="H611">
        <v>34</v>
      </c>
      <c r="I611">
        <v>30</v>
      </c>
      <c r="J611">
        <v>92</v>
      </c>
      <c r="K611" t="s">
        <v>64</v>
      </c>
      <c r="L611" t="s">
        <v>30</v>
      </c>
    </row>
    <row r="612" spans="1:12" x14ac:dyDescent="0.25">
      <c r="A612">
        <v>202305</v>
      </c>
      <c r="B612" t="s">
        <v>169</v>
      </c>
      <c r="C612" t="s">
        <v>22</v>
      </c>
      <c r="D612">
        <v>61</v>
      </c>
      <c r="E612">
        <v>84</v>
      </c>
      <c r="F612">
        <v>53</v>
      </c>
      <c r="G612">
        <v>10</v>
      </c>
      <c r="H612">
        <v>33</v>
      </c>
      <c r="I612">
        <v>25</v>
      </c>
      <c r="J612">
        <v>84</v>
      </c>
      <c r="K612" t="s">
        <v>64</v>
      </c>
      <c r="L612" t="s">
        <v>30</v>
      </c>
    </row>
    <row r="613" spans="1:12" x14ac:dyDescent="0.25">
      <c r="A613">
        <v>202305</v>
      </c>
      <c r="B613" t="s">
        <v>170</v>
      </c>
      <c r="C613" t="s">
        <v>22</v>
      </c>
      <c r="D613">
        <v>31</v>
      </c>
      <c r="E613">
        <v>41</v>
      </c>
      <c r="F613">
        <v>52</v>
      </c>
      <c r="G613">
        <v>9</v>
      </c>
      <c r="H613">
        <v>15</v>
      </c>
      <c r="I613">
        <v>16</v>
      </c>
      <c r="J613">
        <v>52</v>
      </c>
      <c r="K613" t="s">
        <v>62</v>
      </c>
      <c r="L613" t="s">
        <v>30</v>
      </c>
    </row>
    <row r="614" spans="1:12" x14ac:dyDescent="0.25">
      <c r="A614">
        <v>202305</v>
      </c>
      <c r="B614" t="s">
        <v>171</v>
      </c>
      <c r="C614" t="s">
        <v>22</v>
      </c>
      <c r="D614">
        <v>39</v>
      </c>
      <c r="E614">
        <v>63</v>
      </c>
      <c r="F614">
        <v>52</v>
      </c>
      <c r="G614">
        <v>10</v>
      </c>
      <c r="H614">
        <v>28</v>
      </c>
      <c r="I614">
        <v>24</v>
      </c>
      <c r="J614">
        <v>63</v>
      </c>
      <c r="K614" t="s">
        <v>64</v>
      </c>
      <c r="L614" t="s">
        <v>30</v>
      </c>
    </row>
    <row r="615" spans="1:12" x14ac:dyDescent="0.25">
      <c r="A615">
        <v>202305</v>
      </c>
      <c r="B615" t="s">
        <v>172</v>
      </c>
      <c r="C615" t="s">
        <v>22</v>
      </c>
      <c r="D615">
        <v>37</v>
      </c>
      <c r="E615">
        <v>63</v>
      </c>
      <c r="F615">
        <v>50</v>
      </c>
      <c r="G615">
        <v>9</v>
      </c>
      <c r="H615">
        <v>30</v>
      </c>
      <c r="I615">
        <v>29</v>
      </c>
      <c r="J615">
        <v>63</v>
      </c>
      <c r="K615" t="s">
        <v>64</v>
      </c>
      <c r="L615" t="s">
        <v>30</v>
      </c>
    </row>
    <row r="616" spans="1:12" x14ac:dyDescent="0.25">
      <c r="A616">
        <v>202305</v>
      </c>
      <c r="B616" t="s">
        <v>173</v>
      </c>
      <c r="C616" t="s">
        <v>22</v>
      </c>
      <c r="D616">
        <v>46</v>
      </c>
      <c r="E616">
        <v>71</v>
      </c>
      <c r="F616">
        <v>51</v>
      </c>
      <c r="G616">
        <v>12</v>
      </c>
      <c r="H616">
        <v>21</v>
      </c>
      <c r="I616">
        <v>32</v>
      </c>
      <c r="J616">
        <v>71</v>
      </c>
      <c r="K616" t="s">
        <v>64</v>
      </c>
      <c r="L616" t="s">
        <v>30</v>
      </c>
    </row>
    <row r="617" spans="1:12" x14ac:dyDescent="0.25">
      <c r="A617">
        <v>202305</v>
      </c>
      <c r="B617" t="s">
        <v>174</v>
      </c>
      <c r="C617" t="s">
        <v>22</v>
      </c>
      <c r="D617">
        <v>56</v>
      </c>
      <c r="E617">
        <v>77</v>
      </c>
      <c r="F617">
        <v>51</v>
      </c>
      <c r="G617">
        <v>12</v>
      </c>
      <c r="H617">
        <v>21</v>
      </c>
      <c r="I617">
        <v>35</v>
      </c>
      <c r="J617">
        <v>77</v>
      </c>
      <c r="K617" t="s">
        <v>64</v>
      </c>
      <c r="L617" t="s">
        <v>30</v>
      </c>
    </row>
    <row r="618" spans="1:12" x14ac:dyDescent="0.25">
      <c r="A618">
        <v>202305</v>
      </c>
      <c r="B618" t="s">
        <v>175</v>
      </c>
      <c r="C618" t="s">
        <v>22</v>
      </c>
      <c r="D618">
        <v>61</v>
      </c>
      <c r="E618">
        <v>81</v>
      </c>
      <c r="F618">
        <v>52</v>
      </c>
      <c r="G618">
        <v>11</v>
      </c>
      <c r="H618">
        <v>18</v>
      </c>
      <c r="I618">
        <v>32</v>
      </c>
      <c r="J618">
        <v>81</v>
      </c>
      <c r="K618" t="s">
        <v>64</v>
      </c>
      <c r="L618" t="s">
        <v>30</v>
      </c>
    </row>
    <row r="619" spans="1:12" x14ac:dyDescent="0.25">
      <c r="A619">
        <v>202305</v>
      </c>
      <c r="B619" t="s">
        <v>176</v>
      </c>
      <c r="C619" t="s">
        <v>22</v>
      </c>
      <c r="D619">
        <v>57</v>
      </c>
      <c r="E619">
        <v>84</v>
      </c>
      <c r="F619">
        <v>53</v>
      </c>
      <c r="G619">
        <v>10</v>
      </c>
      <c r="H619">
        <v>25</v>
      </c>
      <c r="I619">
        <v>25</v>
      </c>
      <c r="J619">
        <v>84</v>
      </c>
      <c r="K619" t="s">
        <v>64</v>
      </c>
      <c r="L619" t="s">
        <v>30</v>
      </c>
    </row>
    <row r="620" spans="1:12" x14ac:dyDescent="0.25">
      <c r="A620">
        <v>202305</v>
      </c>
      <c r="B620" t="s">
        <v>177</v>
      </c>
      <c r="C620" t="s">
        <v>22</v>
      </c>
      <c r="D620">
        <v>60</v>
      </c>
      <c r="E620">
        <v>91</v>
      </c>
      <c r="F620">
        <v>52</v>
      </c>
      <c r="G620">
        <v>12</v>
      </c>
      <c r="H620">
        <v>24</v>
      </c>
      <c r="I620">
        <v>34</v>
      </c>
      <c r="J620">
        <v>91</v>
      </c>
      <c r="K620" t="s">
        <v>64</v>
      </c>
      <c r="L620" t="s">
        <v>30</v>
      </c>
    </row>
    <row r="621" spans="1:12" x14ac:dyDescent="0.25">
      <c r="A621">
        <v>202305</v>
      </c>
      <c r="B621" t="s">
        <v>178</v>
      </c>
      <c r="C621" t="s">
        <v>22</v>
      </c>
      <c r="D621">
        <v>63</v>
      </c>
      <c r="E621">
        <v>93</v>
      </c>
      <c r="F621">
        <v>53</v>
      </c>
      <c r="G621">
        <v>10</v>
      </c>
      <c r="H621">
        <v>23</v>
      </c>
      <c r="I621">
        <v>28</v>
      </c>
      <c r="J621">
        <v>93</v>
      </c>
      <c r="K621" t="s">
        <v>64</v>
      </c>
      <c r="L621" t="s">
        <v>30</v>
      </c>
    </row>
    <row r="622" spans="1:12" x14ac:dyDescent="0.25">
      <c r="A622">
        <v>202305</v>
      </c>
      <c r="B622" t="s">
        <v>179</v>
      </c>
      <c r="C622" t="s">
        <v>22</v>
      </c>
      <c r="D622">
        <v>66</v>
      </c>
      <c r="E622">
        <v>99</v>
      </c>
      <c r="F622">
        <v>52</v>
      </c>
      <c r="G622">
        <v>10</v>
      </c>
      <c r="H622">
        <v>27</v>
      </c>
      <c r="I622">
        <v>27</v>
      </c>
      <c r="J622">
        <v>99</v>
      </c>
      <c r="K622" t="s">
        <v>64</v>
      </c>
      <c r="L622" t="s">
        <v>30</v>
      </c>
    </row>
    <row r="623" spans="1:12" x14ac:dyDescent="0.25">
      <c r="A623">
        <v>202305</v>
      </c>
      <c r="B623" t="s">
        <v>180</v>
      </c>
      <c r="C623" t="s">
        <v>22</v>
      </c>
      <c r="D623">
        <v>60</v>
      </c>
      <c r="E623">
        <v>86</v>
      </c>
      <c r="F623">
        <v>47</v>
      </c>
      <c r="G623">
        <v>11</v>
      </c>
      <c r="H623">
        <v>37</v>
      </c>
      <c r="I623">
        <v>36</v>
      </c>
      <c r="J623">
        <v>86</v>
      </c>
      <c r="K623" t="s">
        <v>64</v>
      </c>
      <c r="L623" t="s">
        <v>30</v>
      </c>
    </row>
    <row r="624" spans="1:12" x14ac:dyDescent="0.25">
      <c r="A624">
        <v>202305</v>
      </c>
      <c r="B624" t="s">
        <v>181</v>
      </c>
      <c r="C624" t="s">
        <v>22</v>
      </c>
      <c r="D624">
        <v>68</v>
      </c>
      <c r="E624">
        <v>96</v>
      </c>
      <c r="F624">
        <v>51</v>
      </c>
      <c r="G624">
        <v>10</v>
      </c>
      <c r="H624">
        <v>21</v>
      </c>
      <c r="I624">
        <v>35</v>
      </c>
      <c r="J624">
        <v>96</v>
      </c>
      <c r="K624" t="s">
        <v>64</v>
      </c>
      <c r="L624" t="s">
        <v>30</v>
      </c>
    </row>
    <row r="625" spans="1:12" x14ac:dyDescent="0.25">
      <c r="A625">
        <v>202305</v>
      </c>
      <c r="B625" t="s">
        <v>182</v>
      </c>
      <c r="C625" t="s">
        <v>22</v>
      </c>
      <c r="D625">
        <v>66</v>
      </c>
      <c r="E625">
        <v>101</v>
      </c>
      <c r="F625">
        <v>52</v>
      </c>
      <c r="G625">
        <v>11</v>
      </c>
      <c r="H625">
        <v>16</v>
      </c>
      <c r="I625">
        <v>38</v>
      </c>
      <c r="J625">
        <v>101</v>
      </c>
      <c r="K625" t="s">
        <v>64</v>
      </c>
      <c r="L625" t="s">
        <v>60</v>
      </c>
    </row>
    <row r="626" spans="1:12" x14ac:dyDescent="0.25">
      <c r="A626">
        <v>202305</v>
      </c>
      <c r="B626" t="s">
        <v>183</v>
      </c>
      <c r="C626" t="s">
        <v>22</v>
      </c>
      <c r="D626">
        <v>64</v>
      </c>
      <c r="E626">
        <v>93</v>
      </c>
      <c r="F626">
        <v>52</v>
      </c>
      <c r="G626">
        <v>14</v>
      </c>
      <c r="H626">
        <v>25</v>
      </c>
      <c r="I626">
        <v>32</v>
      </c>
      <c r="J626">
        <v>93</v>
      </c>
      <c r="K626" t="s">
        <v>64</v>
      </c>
      <c r="L626" t="s">
        <v>30</v>
      </c>
    </row>
    <row r="627" spans="1:12" x14ac:dyDescent="0.25">
      <c r="A627">
        <v>202305</v>
      </c>
      <c r="B627" t="s">
        <v>184</v>
      </c>
      <c r="C627" t="s">
        <v>22</v>
      </c>
      <c r="D627">
        <v>66</v>
      </c>
      <c r="E627">
        <v>99</v>
      </c>
      <c r="F627">
        <v>39</v>
      </c>
      <c r="G627">
        <v>15</v>
      </c>
      <c r="H627">
        <v>30</v>
      </c>
      <c r="I627">
        <v>32</v>
      </c>
      <c r="J627">
        <v>99</v>
      </c>
      <c r="K627" t="s">
        <v>64</v>
      </c>
      <c r="L627" t="s">
        <v>30</v>
      </c>
    </row>
    <row r="628" spans="1:12" x14ac:dyDescent="0.25">
      <c r="A628">
        <v>202305</v>
      </c>
      <c r="B628" t="s">
        <v>185</v>
      </c>
      <c r="C628" t="s">
        <v>22</v>
      </c>
      <c r="D628">
        <v>67</v>
      </c>
      <c r="E628">
        <v>98</v>
      </c>
      <c r="F628">
        <v>41</v>
      </c>
      <c r="G628">
        <v>11</v>
      </c>
      <c r="H628">
        <v>32</v>
      </c>
      <c r="I628">
        <v>26</v>
      </c>
      <c r="J628">
        <v>98</v>
      </c>
      <c r="K628" t="s">
        <v>64</v>
      </c>
      <c r="L628" t="s">
        <v>30</v>
      </c>
    </row>
    <row r="629" spans="1:12" x14ac:dyDescent="0.25">
      <c r="A629">
        <v>202305</v>
      </c>
      <c r="B629" t="s">
        <v>186</v>
      </c>
      <c r="C629" t="s">
        <v>22</v>
      </c>
      <c r="D629">
        <v>57</v>
      </c>
      <c r="E629">
        <v>89</v>
      </c>
      <c r="F629">
        <v>38</v>
      </c>
      <c r="G629">
        <v>10</v>
      </c>
      <c r="H629">
        <v>32</v>
      </c>
      <c r="I629">
        <v>29</v>
      </c>
      <c r="J629">
        <v>89</v>
      </c>
      <c r="K629" t="s">
        <v>64</v>
      </c>
      <c r="L629" t="s">
        <v>30</v>
      </c>
    </row>
    <row r="630" spans="1:12" x14ac:dyDescent="0.25">
      <c r="A630">
        <v>202305</v>
      </c>
      <c r="B630" t="s">
        <v>187</v>
      </c>
      <c r="C630" t="s">
        <v>22</v>
      </c>
      <c r="D630">
        <v>65</v>
      </c>
      <c r="E630">
        <v>98</v>
      </c>
      <c r="F630">
        <v>38</v>
      </c>
      <c r="G630">
        <v>11</v>
      </c>
      <c r="H630">
        <v>26</v>
      </c>
      <c r="I630">
        <v>30</v>
      </c>
      <c r="J630">
        <v>98</v>
      </c>
      <c r="K630" t="s">
        <v>64</v>
      </c>
      <c r="L630" t="s">
        <v>30</v>
      </c>
    </row>
    <row r="631" spans="1:12" x14ac:dyDescent="0.25">
      <c r="A631">
        <v>202305</v>
      </c>
      <c r="B631" t="s">
        <v>188</v>
      </c>
      <c r="C631" t="s">
        <v>22</v>
      </c>
      <c r="D631">
        <v>62</v>
      </c>
      <c r="E631">
        <v>93</v>
      </c>
      <c r="F631">
        <v>39</v>
      </c>
      <c r="G631">
        <v>10</v>
      </c>
      <c r="H631">
        <v>31</v>
      </c>
      <c r="I631">
        <v>27</v>
      </c>
      <c r="J631">
        <v>93</v>
      </c>
      <c r="K631" t="s">
        <v>64</v>
      </c>
      <c r="L631" t="s">
        <v>30</v>
      </c>
    </row>
    <row r="632" spans="1:12" x14ac:dyDescent="0.25">
      <c r="A632">
        <v>202305</v>
      </c>
      <c r="B632" t="s">
        <v>189</v>
      </c>
      <c r="C632" t="s">
        <v>22</v>
      </c>
      <c r="D632">
        <v>60</v>
      </c>
      <c r="E632">
        <v>89</v>
      </c>
      <c r="F632">
        <v>37</v>
      </c>
      <c r="G632">
        <v>10</v>
      </c>
      <c r="H632">
        <v>31</v>
      </c>
      <c r="I632">
        <v>36</v>
      </c>
      <c r="J632">
        <v>89</v>
      </c>
      <c r="K632" t="s">
        <v>64</v>
      </c>
      <c r="L632" t="s">
        <v>30</v>
      </c>
    </row>
    <row r="633" spans="1:12" x14ac:dyDescent="0.25">
      <c r="A633">
        <v>202305</v>
      </c>
      <c r="B633" t="s">
        <v>159</v>
      </c>
      <c r="C633" t="s">
        <v>56</v>
      </c>
      <c r="D633">
        <v>50</v>
      </c>
      <c r="E633">
        <v>61</v>
      </c>
      <c r="F633">
        <v>23</v>
      </c>
      <c r="G633">
        <v>7</v>
      </c>
      <c r="H633">
        <v>35</v>
      </c>
      <c r="I633">
        <v>16</v>
      </c>
      <c r="J633">
        <v>61</v>
      </c>
      <c r="K633" t="s">
        <v>64</v>
      </c>
      <c r="L633" t="s">
        <v>30</v>
      </c>
    </row>
    <row r="634" spans="1:12" x14ac:dyDescent="0.25">
      <c r="A634">
        <v>202305</v>
      </c>
      <c r="B634" t="s">
        <v>160</v>
      </c>
      <c r="C634" t="s">
        <v>56</v>
      </c>
      <c r="D634">
        <v>69</v>
      </c>
      <c r="E634">
        <v>97</v>
      </c>
      <c r="F634">
        <v>33</v>
      </c>
      <c r="G634">
        <v>10</v>
      </c>
      <c r="H634">
        <v>36</v>
      </c>
      <c r="I634">
        <v>21</v>
      </c>
      <c r="J634">
        <v>97</v>
      </c>
      <c r="K634" t="s">
        <v>64</v>
      </c>
      <c r="L634" t="s">
        <v>30</v>
      </c>
    </row>
    <row r="635" spans="1:12" x14ac:dyDescent="0.25">
      <c r="A635">
        <v>202305</v>
      </c>
      <c r="B635" t="s">
        <v>161</v>
      </c>
      <c r="C635" t="s">
        <v>56</v>
      </c>
      <c r="D635">
        <v>58</v>
      </c>
      <c r="E635">
        <v>70</v>
      </c>
      <c r="F635">
        <v>31</v>
      </c>
      <c r="G635">
        <v>7</v>
      </c>
      <c r="H635">
        <v>35</v>
      </c>
      <c r="I635">
        <v>19</v>
      </c>
      <c r="J635">
        <v>70</v>
      </c>
      <c r="K635" t="s">
        <v>64</v>
      </c>
      <c r="L635" t="s">
        <v>30</v>
      </c>
    </row>
    <row r="636" spans="1:12" x14ac:dyDescent="0.25">
      <c r="A636">
        <v>202305</v>
      </c>
      <c r="B636" t="s">
        <v>162</v>
      </c>
      <c r="C636" t="s">
        <v>56</v>
      </c>
      <c r="D636">
        <v>43</v>
      </c>
      <c r="E636">
        <v>55</v>
      </c>
      <c r="F636">
        <v>26</v>
      </c>
      <c r="G636">
        <v>7</v>
      </c>
      <c r="H636">
        <v>32</v>
      </c>
      <c r="I636">
        <v>20</v>
      </c>
      <c r="J636">
        <v>55</v>
      </c>
      <c r="K636" t="s">
        <v>64</v>
      </c>
      <c r="L636" t="s">
        <v>30</v>
      </c>
    </row>
    <row r="637" spans="1:12" x14ac:dyDescent="0.25">
      <c r="A637">
        <v>202305</v>
      </c>
      <c r="B637" t="s">
        <v>163</v>
      </c>
      <c r="C637" t="s">
        <v>56</v>
      </c>
      <c r="D637">
        <v>52</v>
      </c>
      <c r="E637">
        <v>70</v>
      </c>
      <c r="F637">
        <v>52</v>
      </c>
      <c r="G637">
        <v>10</v>
      </c>
      <c r="H637">
        <v>38</v>
      </c>
      <c r="I637">
        <v>27</v>
      </c>
      <c r="J637">
        <v>70</v>
      </c>
      <c r="K637" t="s">
        <v>64</v>
      </c>
      <c r="L637" t="s">
        <v>30</v>
      </c>
    </row>
    <row r="638" spans="1:12" x14ac:dyDescent="0.25">
      <c r="A638">
        <v>202305</v>
      </c>
      <c r="B638" t="s">
        <v>164</v>
      </c>
      <c r="C638" t="s">
        <v>56</v>
      </c>
      <c r="D638">
        <v>51</v>
      </c>
      <c r="E638">
        <v>65</v>
      </c>
      <c r="F638">
        <v>50</v>
      </c>
      <c r="G638">
        <v>7</v>
      </c>
      <c r="H638">
        <v>45</v>
      </c>
      <c r="I638">
        <v>21</v>
      </c>
      <c r="J638">
        <v>65</v>
      </c>
      <c r="K638" t="s">
        <v>64</v>
      </c>
      <c r="L638" t="s">
        <v>30</v>
      </c>
    </row>
    <row r="639" spans="1:12" x14ac:dyDescent="0.25">
      <c r="A639">
        <v>202305</v>
      </c>
      <c r="B639" t="s">
        <v>165</v>
      </c>
      <c r="C639" t="s">
        <v>56</v>
      </c>
      <c r="D639">
        <v>57</v>
      </c>
      <c r="E639">
        <v>73</v>
      </c>
      <c r="F639">
        <v>51</v>
      </c>
      <c r="G639">
        <v>12</v>
      </c>
      <c r="H639">
        <v>40</v>
      </c>
      <c r="I639">
        <v>29</v>
      </c>
      <c r="J639">
        <v>73</v>
      </c>
      <c r="K639" t="s">
        <v>64</v>
      </c>
      <c r="L639" t="s">
        <v>30</v>
      </c>
    </row>
    <row r="640" spans="1:12" x14ac:dyDescent="0.25">
      <c r="A640">
        <v>202305</v>
      </c>
      <c r="B640" t="s">
        <v>166</v>
      </c>
      <c r="C640" t="s">
        <v>56</v>
      </c>
      <c r="D640">
        <v>51</v>
      </c>
      <c r="E640">
        <v>68</v>
      </c>
      <c r="F640">
        <v>50</v>
      </c>
      <c r="G640">
        <v>12</v>
      </c>
      <c r="H640">
        <v>39</v>
      </c>
      <c r="I640">
        <v>28</v>
      </c>
      <c r="J640">
        <v>68</v>
      </c>
      <c r="K640" t="s">
        <v>64</v>
      </c>
      <c r="L640" t="s">
        <v>30</v>
      </c>
    </row>
    <row r="641" spans="1:12" x14ac:dyDescent="0.25">
      <c r="A641">
        <v>202305</v>
      </c>
      <c r="B641" t="s">
        <v>167</v>
      </c>
      <c r="C641" t="s">
        <v>56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>
        <v>0</v>
      </c>
      <c r="L641" t="s">
        <v>46</v>
      </c>
    </row>
    <row r="642" spans="1:12" x14ac:dyDescent="0.25">
      <c r="A642">
        <v>202305</v>
      </c>
      <c r="B642" t="s">
        <v>168</v>
      </c>
      <c r="C642" t="s">
        <v>56</v>
      </c>
      <c r="D642">
        <v>70</v>
      </c>
      <c r="E642">
        <v>94</v>
      </c>
      <c r="F642">
        <v>52</v>
      </c>
      <c r="G642">
        <v>8</v>
      </c>
      <c r="H642">
        <v>42</v>
      </c>
      <c r="I642">
        <v>19</v>
      </c>
      <c r="J642">
        <v>94</v>
      </c>
      <c r="K642" t="s">
        <v>64</v>
      </c>
      <c r="L642" t="s">
        <v>30</v>
      </c>
    </row>
    <row r="643" spans="1:12" x14ac:dyDescent="0.25">
      <c r="A643">
        <v>202305</v>
      </c>
      <c r="B643" t="s">
        <v>169</v>
      </c>
      <c r="C643" t="s">
        <v>56</v>
      </c>
      <c r="D643">
        <v>71</v>
      </c>
      <c r="E643">
        <v>88</v>
      </c>
      <c r="F643">
        <v>52</v>
      </c>
      <c r="G643">
        <v>7</v>
      </c>
      <c r="H643">
        <v>37</v>
      </c>
      <c r="I643">
        <v>21</v>
      </c>
      <c r="J643">
        <v>88</v>
      </c>
      <c r="K643" t="s">
        <v>64</v>
      </c>
      <c r="L643" t="s">
        <v>30</v>
      </c>
    </row>
    <row r="644" spans="1:12" x14ac:dyDescent="0.25">
      <c r="A644">
        <v>202305</v>
      </c>
      <c r="B644" t="s">
        <v>170</v>
      </c>
      <c r="C644" t="s">
        <v>56</v>
      </c>
      <c r="D644">
        <v>34</v>
      </c>
      <c r="E644">
        <v>43</v>
      </c>
      <c r="F644">
        <v>48</v>
      </c>
      <c r="G644">
        <v>4</v>
      </c>
      <c r="H644">
        <v>25</v>
      </c>
      <c r="I644">
        <v>10</v>
      </c>
      <c r="J644">
        <v>48</v>
      </c>
      <c r="K644" t="s">
        <v>62</v>
      </c>
      <c r="L644" t="s">
        <v>16</v>
      </c>
    </row>
    <row r="645" spans="1:12" x14ac:dyDescent="0.25">
      <c r="A645">
        <v>202305</v>
      </c>
      <c r="B645" t="s">
        <v>171</v>
      </c>
      <c r="C645" t="s">
        <v>56</v>
      </c>
      <c r="D645">
        <v>53</v>
      </c>
      <c r="E645">
        <v>69</v>
      </c>
      <c r="F645">
        <v>52</v>
      </c>
      <c r="G645">
        <v>6</v>
      </c>
      <c r="H645">
        <v>32</v>
      </c>
      <c r="I645">
        <v>18</v>
      </c>
      <c r="J645">
        <v>69</v>
      </c>
      <c r="K645" t="s">
        <v>64</v>
      </c>
      <c r="L645" t="s">
        <v>30</v>
      </c>
    </row>
    <row r="646" spans="1:12" x14ac:dyDescent="0.25">
      <c r="A646">
        <v>202305</v>
      </c>
      <c r="B646" t="s">
        <v>172</v>
      </c>
      <c r="C646" t="s">
        <v>56</v>
      </c>
      <c r="D646">
        <v>53</v>
      </c>
      <c r="E646">
        <v>77</v>
      </c>
      <c r="F646">
        <v>51</v>
      </c>
      <c r="G646">
        <v>10</v>
      </c>
      <c r="H646">
        <v>29</v>
      </c>
      <c r="I646">
        <v>26</v>
      </c>
      <c r="J646">
        <v>77</v>
      </c>
      <c r="K646" t="s">
        <v>64</v>
      </c>
      <c r="L646" t="s">
        <v>30</v>
      </c>
    </row>
    <row r="647" spans="1:12" x14ac:dyDescent="0.25">
      <c r="A647">
        <v>202305</v>
      </c>
      <c r="B647" t="s">
        <v>173</v>
      </c>
      <c r="C647" t="s">
        <v>56</v>
      </c>
      <c r="D647">
        <v>59</v>
      </c>
      <c r="E647">
        <v>77</v>
      </c>
      <c r="F647">
        <v>51</v>
      </c>
      <c r="G647">
        <v>9</v>
      </c>
      <c r="H647">
        <v>37</v>
      </c>
      <c r="I647">
        <v>26</v>
      </c>
      <c r="J647">
        <v>77</v>
      </c>
      <c r="K647" t="s">
        <v>64</v>
      </c>
      <c r="L647" t="s">
        <v>30</v>
      </c>
    </row>
    <row r="648" spans="1:12" x14ac:dyDescent="0.25">
      <c r="A648">
        <v>202305</v>
      </c>
      <c r="B648" t="s">
        <v>174</v>
      </c>
      <c r="C648" t="s">
        <v>56</v>
      </c>
      <c r="D648">
        <v>70</v>
      </c>
      <c r="E648">
        <v>87</v>
      </c>
      <c r="F648">
        <v>51</v>
      </c>
      <c r="G648">
        <v>9</v>
      </c>
      <c r="H648">
        <v>35</v>
      </c>
      <c r="I648">
        <v>22</v>
      </c>
      <c r="J648">
        <v>87</v>
      </c>
      <c r="K648" t="s">
        <v>64</v>
      </c>
      <c r="L648" t="s">
        <v>30</v>
      </c>
    </row>
    <row r="649" spans="1:12" x14ac:dyDescent="0.25">
      <c r="A649">
        <v>202305</v>
      </c>
      <c r="B649" t="s">
        <v>175</v>
      </c>
      <c r="C649" t="s">
        <v>56</v>
      </c>
      <c r="D649">
        <v>69</v>
      </c>
      <c r="E649">
        <v>86</v>
      </c>
      <c r="F649">
        <v>52</v>
      </c>
      <c r="G649">
        <v>7</v>
      </c>
      <c r="H649">
        <v>31</v>
      </c>
      <c r="I649">
        <v>20</v>
      </c>
      <c r="J649">
        <v>86</v>
      </c>
      <c r="K649" t="s">
        <v>64</v>
      </c>
      <c r="L649" t="s">
        <v>30</v>
      </c>
    </row>
    <row r="650" spans="1:12" x14ac:dyDescent="0.25">
      <c r="A650">
        <v>202305</v>
      </c>
      <c r="B650" t="s">
        <v>176</v>
      </c>
      <c r="C650" t="s">
        <v>56</v>
      </c>
      <c r="D650">
        <v>71</v>
      </c>
      <c r="E650">
        <v>95</v>
      </c>
      <c r="F650">
        <v>52</v>
      </c>
      <c r="G650">
        <v>8</v>
      </c>
      <c r="H650">
        <v>34</v>
      </c>
      <c r="I650">
        <v>21</v>
      </c>
      <c r="J650">
        <v>95</v>
      </c>
      <c r="K650" t="s">
        <v>64</v>
      </c>
      <c r="L650" t="s">
        <v>30</v>
      </c>
    </row>
    <row r="651" spans="1:12" x14ac:dyDescent="0.25">
      <c r="A651">
        <v>202305</v>
      </c>
      <c r="B651" t="s">
        <v>177</v>
      </c>
      <c r="C651" t="s">
        <v>56</v>
      </c>
      <c r="D651">
        <v>68</v>
      </c>
      <c r="E651">
        <v>87</v>
      </c>
      <c r="F651">
        <v>52</v>
      </c>
      <c r="G651">
        <v>8</v>
      </c>
      <c r="H651">
        <v>37</v>
      </c>
      <c r="I651">
        <v>17</v>
      </c>
      <c r="J651">
        <v>87</v>
      </c>
      <c r="K651" t="s">
        <v>64</v>
      </c>
      <c r="L651" t="s">
        <v>30</v>
      </c>
    </row>
    <row r="652" spans="1:12" x14ac:dyDescent="0.25">
      <c r="A652">
        <v>202305</v>
      </c>
      <c r="B652" t="s">
        <v>178</v>
      </c>
      <c r="C652" t="s">
        <v>56</v>
      </c>
      <c r="D652">
        <v>71</v>
      </c>
      <c r="E652">
        <v>93</v>
      </c>
      <c r="F652">
        <v>53</v>
      </c>
      <c r="G652">
        <v>9</v>
      </c>
      <c r="H652">
        <v>31</v>
      </c>
      <c r="I652">
        <v>24</v>
      </c>
      <c r="J652">
        <v>93</v>
      </c>
      <c r="K652" t="s">
        <v>64</v>
      </c>
      <c r="L652" t="s">
        <v>30</v>
      </c>
    </row>
    <row r="653" spans="1:12" x14ac:dyDescent="0.25">
      <c r="A653">
        <v>202305</v>
      </c>
      <c r="B653" t="s">
        <v>179</v>
      </c>
      <c r="C653" t="s">
        <v>56</v>
      </c>
      <c r="D653">
        <v>72</v>
      </c>
      <c r="E653">
        <v>98</v>
      </c>
      <c r="F653">
        <v>52</v>
      </c>
      <c r="G653">
        <v>8</v>
      </c>
      <c r="H653">
        <v>39</v>
      </c>
      <c r="I653">
        <v>16</v>
      </c>
      <c r="J653">
        <v>98</v>
      </c>
      <c r="K653" t="s">
        <v>64</v>
      </c>
      <c r="L653" t="s">
        <v>30</v>
      </c>
    </row>
    <row r="654" spans="1:12" x14ac:dyDescent="0.25">
      <c r="A654">
        <v>202305</v>
      </c>
      <c r="B654" t="s">
        <v>180</v>
      </c>
      <c r="C654" t="s">
        <v>56</v>
      </c>
      <c r="D654">
        <v>68</v>
      </c>
      <c r="E654">
        <v>89</v>
      </c>
      <c r="F654">
        <v>52</v>
      </c>
      <c r="G654">
        <v>13</v>
      </c>
      <c r="H654">
        <v>38</v>
      </c>
      <c r="I654">
        <v>27</v>
      </c>
      <c r="J654">
        <v>89</v>
      </c>
      <c r="K654" t="s">
        <v>64</v>
      </c>
      <c r="L654" t="s">
        <v>30</v>
      </c>
    </row>
    <row r="655" spans="1:12" x14ac:dyDescent="0.25">
      <c r="A655">
        <v>202305</v>
      </c>
      <c r="B655" t="s">
        <v>181</v>
      </c>
      <c r="C655" t="s">
        <v>56</v>
      </c>
      <c r="D655">
        <v>79</v>
      </c>
      <c r="E655">
        <v>99</v>
      </c>
      <c r="F655">
        <v>53</v>
      </c>
      <c r="G655">
        <v>14</v>
      </c>
      <c r="H655">
        <v>27</v>
      </c>
      <c r="I655">
        <v>33</v>
      </c>
      <c r="J655">
        <v>99</v>
      </c>
      <c r="K655" t="s">
        <v>64</v>
      </c>
      <c r="L655" t="s">
        <v>30</v>
      </c>
    </row>
    <row r="656" spans="1:12" x14ac:dyDescent="0.25">
      <c r="A656">
        <v>202305</v>
      </c>
      <c r="B656" t="s">
        <v>182</v>
      </c>
      <c r="C656" t="s">
        <v>56</v>
      </c>
      <c r="D656">
        <v>77</v>
      </c>
      <c r="E656">
        <v>99</v>
      </c>
      <c r="F656">
        <v>53</v>
      </c>
      <c r="G656">
        <v>10</v>
      </c>
      <c r="H656">
        <v>28</v>
      </c>
      <c r="I656">
        <v>25</v>
      </c>
      <c r="J656">
        <v>99</v>
      </c>
      <c r="K656" t="s">
        <v>64</v>
      </c>
      <c r="L656" t="s">
        <v>30</v>
      </c>
    </row>
    <row r="657" spans="1:12" x14ac:dyDescent="0.25">
      <c r="A657">
        <v>202305</v>
      </c>
      <c r="B657" t="s">
        <v>183</v>
      </c>
      <c r="C657" t="s">
        <v>56</v>
      </c>
      <c r="D657">
        <v>77</v>
      </c>
      <c r="E657">
        <v>100</v>
      </c>
      <c r="F657">
        <v>54</v>
      </c>
      <c r="G657">
        <v>11</v>
      </c>
      <c r="H657">
        <v>39</v>
      </c>
      <c r="I657">
        <v>28</v>
      </c>
      <c r="J657">
        <v>100</v>
      </c>
      <c r="K657" t="s">
        <v>64</v>
      </c>
      <c r="L657" t="s">
        <v>30</v>
      </c>
    </row>
    <row r="658" spans="1:12" x14ac:dyDescent="0.25">
      <c r="A658">
        <v>202305</v>
      </c>
      <c r="B658" t="s">
        <v>184</v>
      </c>
      <c r="C658" t="s">
        <v>56</v>
      </c>
      <c r="D658">
        <v>78</v>
      </c>
      <c r="E658">
        <v>100</v>
      </c>
      <c r="F658">
        <v>55</v>
      </c>
      <c r="G658">
        <v>11</v>
      </c>
      <c r="H658">
        <v>34</v>
      </c>
      <c r="I658">
        <v>28</v>
      </c>
      <c r="J658">
        <v>100</v>
      </c>
      <c r="K658" t="s">
        <v>64</v>
      </c>
      <c r="L658" t="s">
        <v>30</v>
      </c>
    </row>
    <row r="659" spans="1:12" x14ac:dyDescent="0.25">
      <c r="A659">
        <v>202305</v>
      </c>
      <c r="B659" t="s">
        <v>185</v>
      </c>
      <c r="C659" t="s">
        <v>56</v>
      </c>
      <c r="D659">
        <v>73</v>
      </c>
      <c r="E659">
        <v>95</v>
      </c>
      <c r="F659">
        <v>53</v>
      </c>
      <c r="G659">
        <v>8</v>
      </c>
      <c r="H659">
        <v>36</v>
      </c>
      <c r="I659">
        <v>22</v>
      </c>
      <c r="J659">
        <v>95</v>
      </c>
      <c r="K659" t="s">
        <v>64</v>
      </c>
      <c r="L659" t="s">
        <v>30</v>
      </c>
    </row>
    <row r="660" spans="1:12" x14ac:dyDescent="0.25">
      <c r="A660">
        <v>202305</v>
      </c>
      <c r="B660" t="s">
        <v>186</v>
      </c>
      <c r="C660" t="s">
        <v>56</v>
      </c>
      <c r="D660">
        <v>64</v>
      </c>
      <c r="E660">
        <v>87</v>
      </c>
      <c r="F660">
        <v>54</v>
      </c>
      <c r="G660">
        <v>8</v>
      </c>
      <c r="H660">
        <v>36</v>
      </c>
      <c r="I660">
        <v>22</v>
      </c>
      <c r="J660">
        <v>87</v>
      </c>
      <c r="K660" t="s">
        <v>64</v>
      </c>
      <c r="L660" t="s">
        <v>30</v>
      </c>
    </row>
    <row r="661" spans="1:12" x14ac:dyDescent="0.25">
      <c r="A661">
        <v>202305</v>
      </c>
      <c r="B661" t="s">
        <v>187</v>
      </c>
      <c r="C661" t="s">
        <v>56</v>
      </c>
      <c r="D661">
        <v>72</v>
      </c>
      <c r="E661">
        <v>91</v>
      </c>
      <c r="F661">
        <v>51</v>
      </c>
      <c r="G661">
        <v>10</v>
      </c>
      <c r="H661">
        <v>35</v>
      </c>
      <c r="I661">
        <v>20</v>
      </c>
      <c r="J661">
        <v>91</v>
      </c>
      <c r="K661" t="s">
        <v>64</v>
      </c>
      <c r="L661" t="s">
        <v>30</v>
      </c>
    </row>
    <row r="662" spans="1:12" x14ac:dyDescent="0.25">
      <c r="A662">
        <v>202305</v>
      </c>
      <c r="B662" t="s">
        <v>188</v>
      </c>
      <c r="C662" t="s">
        <v>56</v>
      </c>
      <c r="D662">
        <v>74</v>
      </c>
      <c r="E662">
        <v>96</v>
      </c>
      <c r="F662">
        <v>51</v>
      </c>
      <c r="G662">
        <v>9</v>
      </c>
      <c r="H662">
        <v>38</v>
      </c>
      <c r="I662">
        <v>20</v>
      </c>
      <c r="J662">
        <v>96</v>
      </c>
      <c r="K662" t="s">
        <v>64</v>
      </c>
      <c r="L662" t="s">
        <v>30</v>
      </c>
    </row>
    <row r="663" spans="1:12" x14ac:dyDescent="0.25">
      <c r="A663">
        <v>202305</v>
      </c>
      <c r="B663" t="s">
        <v>189</v>
      </c>
      <c r="C663" t="s">
        <v>56</v>
      </c>
      <c r="D663">
        <v>74</v>
      </c>
      <c r="E663">
        <v>98</v>
      </c>
      <c r="F663">
        <v>54</v>
      </c>
      <c r="G663">
        <v>12</v>
      </c>
      <c r="H663">
        <v>36</v>
      </c>
      <c r="I663">
        <v>31</v>
      </c>
      <c r="J663">
        <v>98</v>
      </c>
      <c r="K663" t="s">
        <v>64</v>
      </c>
      <c r="L663" t="s">
        <v>30</v>
      </c>
    </row>
    <row r="664" spans="1:12" x14ac:dyDescent="0.25">
      <c r="A664">
        <v>202305</v>
      </c>
      <c r="B664" t="s">
        <v>159</v>
      </c>
      <c r="C664" t="s">
        <v>58</v>
      </c>
      <c r="D664">
        <v>56</v>
      </c>
      <c r="E664">
        <v>80</v>
      </c>
      <c r="F664">
        <v>50</v>
      </c>
      <c r="G664">
        <v>12</v>
      </c>
      <c r="H664">
        <v>21</v>
      </c>
      <c r="I664">
        <v>10</v>
      </c>
      <c r="J664">
        <v>80</v>
      </c>
      <c r="K664" t="s">
        <v>64</v>
      </c>
      <c r="L664" t="s">
        <v>30</v>
      </c>
    </row>
    <row r="665" spans="1:12" x14ac:dyDescent="0.25">
      <c r="A665">
        <v>202305</v>
      </c>
      <c r="B665" t="s">
        <v>160</v>
      </c>
      <c r="C665" t="s">
        <v>58</v>
      </c>
      <c r="D665">
        <v>76</v>
      </c>
      <c r="E665">
        <v>106</v>
      </c>
      <c r="F665">
        <v>51</v>
      </c>
      <c r="G665">
        <v>23</v>
      </c>
      <c r="H665" t="s">
        <v>26</v>
      </c>
      <c r="I665">
        <v>21</v>
      </c>
      <c r="J665">
        <v>106</v>
      </c>
      <c r="K665" t="s">
        <v>64</v>
      </c>
      <c r="L665" t="s">
        <v>60</v>
      </c>
    </row>
    <row r="666" spans="1:12" x14ac:dyDescent="0.25">
      <c r="A666">
        <v>202305</v>
      </c>
      <c r="B666" t="s">
        <v>161</v>
      </c>
      <c r="C666" t="s">
        <v>58</v>
      </c>
      <c r="D666">
        <v>52</v>
      </c>
      <c r="E666">
        <v>69</v>
      </c>
      <c r="F666">
        <v>50</v>
      </c>
      <c r="G666">
        <v>9</v>
      </c>
      <c r="H666">
        <v>14</v>
      </c>
      <c r="I666">
        <v>12</v>
      </c>
      <c r="J666">
        <v>69</v>
      </c>
      <c r="K666" t="s">
        <v>64</v>
      </c>
      <c r="L666" t="s">
        <v>30</v>
      </c>
    </row>
    <row r="667" spans="1:12" x14ac:dyDescent="0.25">
      <c r="A667">
        <v>202305</v>
      </c>
      <c r="B667" t="s">
        <v>162</v>
      </c>
      <c r="C667" t="s">
        <v>58</v>
      </c>
      <c r="D667">
        <v>34</v>
      </c>
      <c r="E667">
        <v>50</v>
      </c>
      <c r="F667">
        <v>49</v>
      </c>
      <c r="G667">
        <v>9</v>
      </c>
      <c r="H667">
        <v>19</v>
      </c>
      <c r="I667">
        <v>12</v>
      </c>
      <c r="J667">
        <v>50</v>
      </c>
      <c r="K667" t="s">
        <v>64</v>
      </c>
      <c r="L667" t="s">
        <v>16</v>
      </c>
    </row>
    <row r="668" spans="1:12" x14ac:dyDescent="0.25">
      <c r="A668">
        <v>202305</v>
      </c>
      <c r="B668" t="s">
        <v>163</v>
      </c>
      <c r="C668" t="s">
        <v>58</v>
      </c>
      <c r="D668">
        <v>47</v>
      </c>
      <c r="E668">
        <v>72</v>
      </c>
      <c r="F668">
        <v>50</v>
      </c>
      <c r="G668">
        <v>17</v>
      </c>
      <c r="H668">
        <v>22</v>
      </c>
      <c r="I668">
        <v>15</v>
      </c>
      <c r="J668">
        <v>72</v>
      </c>
      <c r="K668" t="s">
        <v>64</v>
      </c>
      <c r="L668" t="s">
        <v>30</v>
      </c>
    </row>
    <row r="669" spans="1:12" x14ac:dyDescent="0.25">
      <c r="A669">
        <v>202305</v>
      </c>
      <c r="B669" t="s">
        <v>164</v>
      </c>
      <c r="C669" t="s">
        <v>58</v>
      </c>
      <c r="D669">
        <v>47</v>
      </c>
      <c r="E669">
        <v>67</v>
      </c>
      <c r="F669">
        <v>50</v>
      </c>
      <c r="G669">
        <v>9</v>
      </c>
      <c r="H669">
        <v>26</v>
      </c>
      <c r="I669">
        <v>12</v>
      </c>
      <c r="J669">
        <v>67</v>
      </c>
      <c r="K669" t="s">
        <v>64</v>
      </c>
      <c r="L669" t="s">
        <v>30</v>
      </c>
    </row>
    <row r="670" spans="1:12" x14ac:dyDescent="0.25">
      <c r="A670">
        <v>202305</v>
      </c>
      <c r="B670" t="s">
        <v>165</v>
      </c>
      <c r="C670" t="s">
        <v>58</v>
      </c>
      <c r="D670">
        <v>54</v>
      </c>
      <c r="E670">
        <v>75</v>
      </c>
      <c r="F670">
        <v>49</v>
      </c>
      <c r="G670">
        <v>18</v>
      </c>
      <c r="H670">
        <v>23</v>
      </c>
      <c r="I670">
        <v>19</v>
      </c>
      <c r="J670">
        <v>75</v>
      </c>
      <c r="K670" t="s">
        <v>64</v>
      </c>
      <c r="L670" t="s">
        <v>30</v>
      </c>
    </row>
    <row r="671" spans="1:12" x14ac:dyDescent="0.25">
      <c r="A671">
        <v>202305</v>
      </c>
      <c r="B671" t="s">
        <v>166</v>
      </c>
      <c r="C671" t="s">
        <v>58</v>
      </c>
      <c r="D671">
        <v>62</v>
      </c>
      <c r="E671">
        <v>86</v>
      </c>
      <c r="F671">
        <v>50</v>
      </c>
      <c r="G671">
        <v>14</v>
      </c>
      <c r="H671">
        <v>29</v>
      </c>
      <c r="I671">
        <v>13</v>
      </c>
      <c r="J671">
        <v>86</v>
      </c>
      <c r="K671" t="s">
        <v>64</v>
      </c>
      <c r="L671" t="s">
        <v>30</v>
      </c>
    </row>
    <row r="672" spans="1:12" x14ac:dyDescent="0.25">
      <c r="A672">
        <v>202305</v>
      </c>
      <c r="B672" t="s">
        <v>167</v>
      </c>
      <c r="C672" t="s">
        <v>58</v>
      </c>
      <c r="D672">
        <v>47</v>
      </c>
      <c r="E672">
        <v>68</v>
      </c>
      <c r="F672">
        <v>50</v>
      </c>
      <c r="G672">
        <v>16</v>
      </c>
      <c r="H672">
        <v>27</v>
      </c>
      <c r="I672">
        <v>16</v>
      </c>
      <c r="J672">
        <v>68</v>
      </c>
      <c r="K672" t="s">
        <v>64</v>
      </c>
      <c r="L672" t="s">
        <v>30</v>
      </c>
    </row>
    <row r="673" spans="1:12" x14ac:dyDescent="0.25">
      <c r="A673">
        <v>202305</v>
      </c>
      <c r="B673" t="s">
        <v>168</v>
      </c>
      <c r="C673" t="s">
        <v>58</v>
      </c>
      <c r="D673">
        <v>73</v>
      </c>
      <c r="E673">
        <v>103</v>
      </c>
      <c r="F673">
        <v>51</v>
      </c>
      <c r="G673">
        <v>12</v>
      </c>
      <c r="H673">
        <v>24</v>
      </c>
      <c r="I673">
        <v>16</v>
      </c>
      <c r="J673">
        <v>103</v>
      </c>
      <c r="K673" t="s">
        <v>64</v>
      </c>
      <c r="L673" t="s">
        <v>60</v>
      </c>
    </row>
    <row r="674" spans="1:12" x14ac:dyDescent="0.25">
      <c r="A674">
        <v>202305</v>
      </c>
      <c r="B674" t="s">
        <v>169</v>
      </c>
      <c r="C674" t="s">
        <v>58</v>
      </c>
      <c r="D674">
        <v>65</v>
      </c>
      <c r="E674">
        <v>94</v>
      </c>
      <c r="F674">
        <v>51</v>
      </c>
      <c r="G674">
        <v>9</v>
      </c>
      <c r="H674">
        <v>16</v>
      </c>
      <c r="I674">
        <v>15</v>
      </c>
      <c r="J674">
        <v>94</v>
      </c>
      <c r="K674" t="s">
        <v>64</v>
      </c>
      <c r="L674" t="s">
        <v>30</v>
      </c>
    </row>
    <row r="675" spans="1:12" x14ac:dyDescent="0.25">
      <c r="A675">
        <v>202305</v>
      </c>
      <c r="B675" t="s">
        <v>170</v>
      </c>
      <c r="C675" t="s">
        <v>58</v>
      </c>
      <c r="D675">
        <v>35</v>
      </c>
      <c r="E675">
        <v>51</v>
      </c>
      <c r="F675">
        <v>52</v>
      </c>
      <c r="G675">
        <v>2</v>
      </c>
      <c r="H675">
        <v>16</v>
      </c>
      <c r="I675">
        <v>10</v>
      </c>
      <c r="J675">
        <v>52</v>
      </c>
      <c r="K675" t="s">
        <v>62</v>
      </c>
      <c r="L675" t="s">
        <v>30</v>
      </c>
    </row>
    <row r="676" spans="1:12" x14ac:dyDescent="0.25">
      <c r="A676">
        <v>202305</v>
      </c>
      <c r="B676" t="s">
        <v>171</v>
      </c>
      <c r="C676" t="s">
        <v>58</v>
      </c>
      <c r="D676">
        <v>54</v>
      </c>
      <c r="E676">
        <v>78</v>
      </c>
      <c r="F676">
        <v>51</v>
      </c>
      <c r="G676">
        <v>8</v>
      </c>
      <c r="H676">
        <v>19</v>
      </c>
      <c r="I676">
        <v>17</v>
      </c>
      <c r="J676">
        <v>78</v>
      </c>
      <c r="K676" t="s">
        <v>64</v>
      </c>
      <c r="L676" t="s">
        <v>30</v>
      </c>
    </row>
    <row r="677" spans="1:12" x14ac:dyDescent="0.25">
      <c r="A677">
        <v>202305</v>
      </c>
      <c r="B677" t="s">
        <v>172</v>
      </c>
      <c r="C677" t="s">
        <v>58</v>
      </c>
      <c r="D677" t="s">
        <v>14</v>
      </c>
      <c r="E677">
        <v>57</v>
      </c>
      <c r="F677">
        <v>50</v>
      </c>
      <c r="G677">
        <v>6</v>
      </c>
      <c r="H677">
        <v>22</v>
      </c>
      <c r="I677">
        <v>13</v>
      </c>
      <c r="J677">
        <v>57</v>
      </c>
      <c r="K677" t="s">
        <v>64</v>
      </c>
      <c r="L677" t="s">
        <v>30</v>
      </c>
    </row>
    <row r="678" spans="1:12" x14ac:dyDescent="0.25">
      <c r="A678">
        <v>202305</v>
      </c>
      <c r="B678" t="s">
        <v>173</v>
      </c>
      <c r="C678" t="s">
        <v>58</v>
      </c>
      <c r="D678">
        <v>54</v>
      </c>
      <c r="E678">
        <v>74</v>
      </c>
      <c r="F678">
        <v>50</v>
      </c>
      <c r="G678">
        <v>9</v>
      </c>
      <c r="H678">
        <v>25</v>
      </c>
      <c r="I678">
        <v>12</v>
      </c>
      <c r="J678">
        <v>74</v>
      </c>
      <c r="K678" t="s">
        <v>64</v>
      </c>
      <c r="L678" t="s">
        <v>30</v>
      </c>
    </row>
    <row r="679" spans="1:12" x14ac:dyDescent="0.25">
      <c r="A679">
        <v>202305</v>
      </c>
      <c r="B679" t="s">
        <v>174</v>
      </c>
      <c r="C679" t="s">
        <v>58</v>
      </c>
      <c r="D679">
        <v>64</v>
      </c>
      <c r="E679">
        <v>80</v>
      </c>
      <c r="F679">
        <v>51</v>
      </c>
      <c r="G679">
        <v>6</v>
      </c>
      <c r="H679">
        <v>31</v>
      </c>
      <c r="I679">
        <v>11</v>
      </c>
      <c r="J679">
        <v>80</v>
      </c>
      <c r="K679" t="s">
        <v>64</v>
      </c>
      <c r="L679" t="s">
        <v>30</v>
      </c>
    </row>
    <row r="680" spans="1:12" x14ac:dyDescent="0.25">
      <c r="A680">
        <v>202305</v>
      </c>
      <c r="B680" t="s">
        <v>175</v>
      </c>
      <c r="C680" t="s">
        <v>58</v>
      </c>
      <c r="D680">
        <v>58</v>
      </c>
      <c r="E680">
        <v>83</v>
      </c>
      <c r="F680">
        <v>51</v>
      </c>
      <c r="G680">
        <v>7</v>
      </c>
      <c r="H680">
        <v>28</v>
      </c>
      <c r="I680">
        <v>14</v>
      </c>
      <c r="J680">
        <v>83</v>
      </c>
      <c r="K680" t="s">
        <v>64</v>
      </c>
      <c r="L680" t="s">
        <v>30</v>
      </c>
    </row>
    <row r="681" spans="1:12" x14ac:dyDescent="0.25">
      <c r="A681">
        <v>202305</v>
      </c>
      <c r="B681" t="s">
        <v>176</v>
      </c>
      <c r="C681" t="s">
        <v>58</v>
      </c>
      <c r="D681">
        <v>62</v>
      </c>
      <c r="E681">
        <v>85</v>
      </c>
      <c r="F681">
        <v>51</v>
      </c>
      <c r="G681">
        <v>6</v>
      </c>
      <c r="H681">
        <v>26</v>
      </c>
      <c r="I681">
        <v>11</v>
      </c>
      <c r="J681">
        <v>85</v>
      </c>
      <c r="K681" t="s">
        <v>64</v>
      </c>
      <c r="L681" t="s">
        <v>30</v>
      </c>
    </row>
    <row r="682" spans="1:12" x14ac:dyDescent="0.25">
      <c r="A682">
        <v>202305</v>
      </c>
      <c r="B682" t="s">
        <v>177</v>
      </c>
      <c r="C682" t="s">
        <v>58</v>
      </c>
      <c r="D682">
        <v>77</v>
      </c>
      <c r="E682">
        <v>107</v>
      </c>
      <c r="F682">
        <v>51</v>
      </c>
      <c r="G682">
        <v>6</v>
      </c>
      <c r="H682">
        <v>22</v>
      </c>
      <c r="I682">
        <v>16</v>
      </c>
      <c r="J682">
        <v>107</v>
      </c>
      <c r="K682" t="s">
        <v>64</v>
      </c>
      <c r="L682" t="s">
        <v>60</v>
      </c>
    </row>
    <row r="683" spans="1:12" x14ac:dyDescent="0.25">
      <c r="A683">
        <v>202305</v>
      </c>
      <c r="B683" t="s">
        <v>178</v>
      </c>
      <c r="C683" t="s">
        <v>58</v>
      </c>
      <c r="D683">
        <v>74</v>
      </c>
      <c r="E683">
        <v>95</v>
      </c>
      <c r="F683">
        <v>53</v>
      </c>
      <c r="G683">
        <v>7</v>
      </c>
      <c r="H683">
        <v>25</v>
      </c>
      <c r="I683">
        <v>15</v>
      </c>
      <c r="J683">
        <v>95</v>
      </c>
      <c r="K683" t="s">
        <v>64</v>
      </c>
      <c r="L683" t="s">
        <v>30</v>
      </c>
    </row>
    <row r="684" spans="1:12" x14ac:dyDescent="0.25">
      <c r="A684">
        <v>202305</v>
      </c>
      <c r="B684" t="s">
        <v>179</v>
      </c>
      <c r="C684" t="s">
        <v>58</v>
      </c>
      <c r="D684">
        <v>67</v>
      </c>
      <c r="E684">
        <v>90</v>
      </c>
      <c r="F684">
        <v>51</v>
      </c>
      <c r="G684">
        <v>11</v>
      </c>
      <c r="H684">
        <v>24</v>
      </c>
      <c r="I684">
        <v>12</v>
      </c>
      <c r="J684">
        <v>90</v>
      </c>
      <c r="K684" t="s">
        <v>64</v>
      </c>
      <c r="L684" t="s">
        <v>30</v>
      </c>
    </row>
    <row r="685" spans="1:12" x14ac:dyDescent="0.25">
      <c r="A685">
        <v>202305</v>
      </c>
      <c r="B685" t="s">
        <v>180</v>
      </c>
      <c r="C685" t="s">
        <v>58</v>
      </c>
      <c r="D685">
        <v>58</v>
      </c>
      <c r="E685">
        <v>76</v>
      </c>
      <c r="F685">
        <v>49</v>
      </c>
      <c r="G685">
        <v>16</v>
      </c>
      <c r="H685">
        <v>24</v>
      </c>
      <c r="I685">
        <v>12</v>
      </c>
      <c r="J685">
        <v>76</v>
      </c>
      <c r="K685" t="s">
        <v>64</v>
      </c>
      <c r="L685" t="s">
        <v>30</v>
      </c>
    </row>
    <row r="686" spans="1:12" x14ac:dyDescent="0.25">
      <c r="A686">
        <v>202303</v>
      </c>
      <c r="B686" t="s">
        <v>39</v>
      </c>
      <c r="C686" t="s">
        <v>13</v>
      </c>
      <c r="D686">
        <v>59</v>
      </c>
      <c r="E686" t="s">
        <v>14</v>
      </c>
      <c r="F686">
        <v>14</v>
      </c>
      <c r="G686">
        <v>27</v>
      </c>
      <c r="H686">
        <v>24</v>
      </c>
      <c r="I686">
        <v>35</v>
      </c>
      <c r="J686">
        <v>59</v>
      </c>
      <c r="K686">
        <v>1</v>
      </c>
      <c r="L686" t="s">
        <v>30</v>
      </c>
    </row>
    <row r="687" spans="1:12" x14ac:dyDescent="0.25">
      <c r="A687">
        <v>202303</v>
      </c>
      <c r="B687" t="s">
        <v>40</v>
      </c>
      <c r="C687" t="s">
        <v>13</v>
      </c>
      <c r="D687">
        <v>52</v>
      </c>
      <c r="E687" t="s">
        <v>14</v>
      </c>
      <c r="F687">
        <v>14</v>
      </c>
      <c r="G687">
        <v>15</v>
      </c>
      <c r="H687">
        <v>33</v>
      </c>
      <c r="I687">
        <v>17</v>
      </c>
      <c r="J687">
        <v>52</v>
      </c>
      <c r="K687">
        <v>1</v>
      </c>
      <c r="L687" t="s">
        <v>30</v>
      </c>
    </row>
    <row r="688" spans="1:12" x14ac:dyDescent="0.25">
      <c r="A688">
        <v>202303</v>
      </c>
      <c r="B688" t="s">
        <v>41</v>
      </c>
      <c r="C688" t="s">
        <v>13</v>
      </c>
      <c r="D688">
        <v>52</v>
      </c>
      <c r="E688" t="s">
        <v>14</v>
      </c>
      <c r="F688">
        <v>14</v>
      </c>
      <c r="G688">
        <v>14</v>
      </c>
      <c r="H688">
        <v>37</v>
      </c>
      <c r="I688">
        <v>20</v>
      </c>
      <c r="J688">
        <v>52</v>
      </c>
      <c r="K688">
        <v>1</v>
      </c>
      <c r="L688" t="s">
        <v>30</v>
      </c>
    </row>
    <row r="689" spans="1:12" x14ac:dyDescent="0.25">
      <c r="A689">
        <v>202303</v>
      </c>
      <c r="B689" t="s">
        <v>42</v>
      </c>
      <c r="C689" t="s">
        <v>13</v>
      </c>
      <c r="D689">
        <v>50</v>
      </c>
      <c r="E689" t="s">
        <v>14</v>
      </c>
      <c r="F689">
        <v>14</v>
      </c>
      <c r="G689">
        <v>14</v>
      </c>
      <c r="H689">
        <v>37</v>
      </c>
      <c r="I689">
        <v>18</v>
      </c>
      <c r="J689">
        <v>50</v>
      </c>
      <c r="K689">
        <v>1</v>
      </c>
      <c r="L689" t="s">
        <v>16</v>
      </c>
    </row>
    <row r="690" spans="1:12" x14ac:dyDescent="0.25">
      <c r="A690">
        <v>202303</v>
      </c>
      <c r="B690" t="s">
        <v>43</v>
      </c>
      <c r="C690" t="s">
        <v>13</v>
      </c>
      <c r="D690">
        <v>57</v>
      </c>
      <c r="E690" t="s">
        <v>14</v>
      </c>
      <c r="F690">
        <v>16</v>
      </c>
      <c r="G690">
        <v>16</v>
      </c>
      <c r="H690">
        <v>41</v>
      </c>
      <c r="I690">
        <v>18</v>
      </c>
      <c r="J690">
        <v>57</v>
      </c>
      <c r="K690">
        <v>1</v>
      </c>
      <c r="L690" t="s">
        <v>30</v>
      </c>
    </row>
    <row r="691" spans="1:12" x14ac:dyDescent="0.25">
      <c r="A691">
        <v>202303</v>
      </c>
      <c r="B691" t="s">
        <v>44</v>
      </c>
      <c r="C691" t="s">
        <v>13</v>
      </c>
      <c r="D691">
        <v>53</v>
      </c>
      <c r="E691" t="s">
        <v>14</v>
      </c>
      <c r="F691">
        <v>16</v>
      </c>
      <c r="G691">
        <v>18</v>
      </c>
      <c r="H691">
        <v>38</v>
      </c>
      <c r="I691">
        <v>28</v>
      </c>
      <c r="J691">
        <v>53</v>
      </c>
      <c r="K691">
        <v>1</v>
      </c>
      <c r="L691" t="s">
        <v>30</v>
      </c>
    </row>
    <row r="692" spans="1:12" x14ac:dyDescent="0.25">
      <c r="A692">
        <v>202303</v>
      </c>
      <c r="B692" t="s">
        <v>45</v>
      </c>
      <c r="C692" t="s">
        <v>13</v>
      </c>
      <c r="D692">
        <v>46</v>
      </c>
      <c r="E692" t="s">
        <v>14</v>
      </c>
      <c r="F692">
        <v>14</v>
      </c>
      <c r="G692">
        <v>11</v>
      </c>
      <c r="H692">
        <v>46</v>
      </c>
      <c r="I692">
        <v>14</v>
      </c>
      <c r="J692">
        <v>46</v>
      </c>
      <c r="K692">
        <v>1</v>
      </c>
      <c r="L692" t="s">
        <v>16</v>
      </c>
    </row>
    <row r="693" spans="1:12" x14ac:dyDescent="0.25">
      <c r="A693">
        <v>202303</v>
      </c>
      <c r="B693" t="s">
        <v>47</v>
      </c>
      <c r="C693" t="s">
        <v>13</v>
      </c>
      <c r="D693">
        <v>38</v>
      </c>
      <c r="E693" t="s">
        <v>14</v>
      </c>
      <c r="F693">
        <v>14</v>
      </c>
      <c r="G693">
        <v>9</v>
      </c>
      <c r="H693">
        <v>39</v>
      </c>
      <c r="I693">
        <v>13</v>
      </c>
      <c r="J693">
        <v>39</v>
      </c>
      <c r="K693">
        <v>5</v>
      </c>
      <c r="L693" t="s">
        <v>16</v>
      </c>
    </row>
    <row r="694" spans="1:12" x14ac:dyDescent="0.25">
      <c r="A694">
        <v>202303</v>
      </c>
      <c r="B694" t="s">
        <v>48</v>
      </c>
      <c r="C694" t="s">
        <v>13</v>
      </c>
      <c r="D694">
        <v>53</v>
      </c>
      <c r="E694" t="s">
        <v>14</v>
      </c>
      <c r="F694">
        <v>14</v>
      </c>
      <c r="G694">
        <v>13</v>
      </c>
      <c r="H694">
        <v>43</v>
      </c>
      <c r="I694">
        <v>17</v>
      </c>
      <c r="J694">
        <v>53</v>
      </c>
      <c r="K694">
        <v>1</v>
      </c>
      <c r="L694" t="s">
        <v>30</v>
      </c>
    </row>
    <row r="695" spans="1:12" x14ac:dyDescent="0.25">
      <c r="A695">
        <v>202303</v>
      </c>
      <c r="B695" t="s">
        <v>49</v>
      </c>
      <c r="C695" t="s">
        <v>13</v>
      </c>
      <c r="D695">
        <v>49</v>
      </c>
      <c r="E695" t="s">
        <v>14</v>
      </c>
      <c r="F695">
        <v>16</v>
      </c>
      <c r="G695">
        <v>10</v>
      </c>
      <c r="H695">
        <v>35</v>
      </c>
      <c r="I695">
        <v>14</v>
      </c>
      <c r="J695">
        <v>49</v>
      </c>
      <c r="K695">
        <v>1</v>
      </c>
      <c r="L695" t="s">
        <v>16</v>
      </c>
    </row>
    <row r="696" spans="1:12" x14ac:dyDescent="0.25">
      <c r="A696">
        <v>202303</v>
      </c>
      <c r="B696" t="s">
        <v>50</v>
      </c>
      <c r="C696" t="s">
        <v>13</v>
      </c>
      <c r="D696">
        <v>37</v>
      </c>
      <c r="E696" t="s">
        <v>14</v>
      </c>
      <c r="F696">
        <v>17</v>
      </c>
      <c r="G696">
        <v>12</v>
      </c>
      <c r="H696">
        <v>36</v>
      </c>
      <c r="I696">
        <v>18</v>
      </c>
      <c r="J696">
        <v>37</v>
      </c>
      <c r="K696">
        <v>1</v>
      </c>
      <c r="L696" t="s">
        <v>16</v>
      </c>
    </row>
    <row r="697" spans="1:12" x14ac:dyDescent="0.25">
      <c r="A697">
        <v>202303</v>
      </c>
      <c r="B697" t="s">
        <v>51</v>
      </c>
      <c r="C697" t="s">
        <v>13</v>
      </c>
      <c r="D697">
        <v>38</v>
      </c>
      <c r="E697" t="s">
        <v>14</v>
      </c>
      <c r="F697">
        <v>15</v>
      </c>
      <c r="G697">
        <v>12</v>
      </c>
      <c r="H697">
        <v>30</v>
      </c>
      <c r="I697">
        <v>15</v>
      </c>
      <c r="J697">
        <v>38</v>
      </c>
      <c r="K697">
        <v>1</v>
      </c>
      <c r="L697" t="s">
        <v>16</v>
      </c>
    </row>
    <row r="698" spans="1:12" x14ac:dyDescent="0.25">
      <c r="A698">
        <v>202303</v>
      </c>
      <c r="B698" t="s">
        <v>52</v>
      </c>
      <c r="C698" t="s">
        <v>13</v>
      </c>
      <c r="D698">
        <v>60</v>
      </c>
      <c r="E698" t="s">
        <v>14</v>
      </c>
      <c r="F698">
        <v>18</v>
      </c>
      <c r="G698">
        <v>25</v>
      </c>
      <c r="H698">
        <v>29</v>
      </c>
      <c r="I698">
        <v>21</v>
      </c>
      <c r="J698">
        <v>60</v>
      </c>
      <c r="K698">
        <v>1</v>
      </c>
      <c r="L698" t="s">
        <v>30</v>
      </c>
    </row>
    <row r="699" spans="1:12" x14ac:dyDescent="0.25">
      <c r="A699">
        <v>202303</v>
      </c>
      <c r="B699" t="s">
        <v>53</v>
      </c>
      <c r="C699" t="s">
        <v>13</v>
      </c>
      <c r="D699">
        <v>60</v>
      </c>
      <c r="E699" t="s">
        <v>14</v>
      </c>
      <c r="F699">
        <v>15</v>
      </c>
      <c r="G699">
        <v>30</v>
      </c>
      <c r="H699">
        <v>28</v>
      </c>
      <c r="I699">
        <v>19</v>
      </c>
      <c r="J699">
        <v>60</v>
      </c>
      <c r="K699">
        <v>1</v>
      </c>
      <c r="L699" t="s">
        <v>30</v>
      </c>
    </row>
    <row r="700" spans="1:12" x14ac:dyDescent="0.25">
      <c r="A700">
        <v>202303</v>
      </c>
      <c r="B700" t="s">
        <v>54</v>
      </c>
      <c r="C700" t="s">
        <v>13</v>
      </c>
      <c r="D700">
        <v>52</v>
      </c>
      <c r="E700" t="s">
        <v>14</v>
      </c>
      <c r="F700">
        <v>21</v>
      </c>
      <c r="G700">
        <v>25</v>
      </c>
      <c r="H700">
        <v>26</v>
      </c>
      <c r="I700">
        <v>19</v>
      </c>
      <c r="J700">
        <v>52</v>
      </c>
      <c r="K700">
        <v>1</v>
      </c>
      <c r="L700" t="s">
        <v>30</v>
      </c>
    </row>
    <row r="701" spans="1:12" x14ac:dyDescent="0.25">
      <c r="A701">
        <v>202303</v>
      </c>
      <c r="B701" t="s">
        <v>55</v>
      </c>
      <c r="C701" t="s">
        <v>13</v>
      </c>
      <c r="D701">
        <v>51</v>
      </c>
      <c r="E701" t="s">
        <v>14</v>
      </c>
      <c r="F701">
        <v>20</v>
      </c>
      <c r="G701">
        <v>11</v>
      </c>
      <c r="H701">
        <v>35</v>
      </c>
      <c r="I701">
        <v>16</v>
      </c>
      <c r="J701">
        <v>51</v>
      </c>
      <c r="K701">
        <v>1</v>
      </c>
      <c r="L701" t="s">
        <v>30</v>
      </c>
    </row>
    <row r="702" spans="1:12" x14ac:dyDescent="0.25">
      <c r="A702">
        <v>202305</v>
      </c>
      <c r="B702" t="s">
        <v>166</v>
      </c>
      <c r="C702" t="s">
        <v>190</v>
      </c>
      <c r="D702">
        <v>42</v>
      </c>
      <c r="E702" t="s">
        <v>14</v>
      </c>
      <c r="F702">
        <v>16</v>
      </c>
      <c r="G702">
        <v>16</v>
      </c>
      <c r="H702">
        <v>51</v>
      </c>
      <c r="I702">
        <v>14</v>
      </c>
      <c r="J702">
        <v>51</v>
      </c>
      <c r="K702" t="s">
        <v>18</v>
      </c>
      <c r="L702" t="s">
        <v>30</v>
      </c>
    </row>
    <row r="703" spans="1:12" x14ac:dyDescent="0.25">
      <c r="A703">
        <v>202305</v>
      </c>
      <c r="B703" t="s">
        <v>167</v>
      </c>
      <c r="C703" t="s">
        <v>190</v>
      </c>
      <c r="D703">
        <v>52</v>
      </c>
      <c r="E703" t="s">
        <v>14</v>
      </c>
      <c r="F703">
        <v>19</v>
      </c>
      <c r="G703">
        <v>22</v>
      </c>
      <c r="H703">
        <v>47</v>
      </c>
      <c r="I703">
        <v>24</v>
      </c>
      <c r="J703">
        <v>52</v>
      </c>
      <c r="K703" t="s">
        <v>15</v>
      </c>
      <c r="L703" t="s">
        <v>30</v>
      </c>
    </row>
    <row r="704" spans="1:12" x14ac:dyDescent="0.25">
      <c r="A704">
        <v>202305</v>
      </c>
      <c r="B704" t="s">
        <v>168</v>
      </c>
      <c r="C704" t="s">
        <v>190</v>
      </c>
      <c r="D704">
        <v>60</v>
      </c>
      <c r="E704" t="s">
        <v>14</v>
      </c>
      <c r="F704">
        <v>19</v>
      </c>
      <c r="G704">
        <v>18</v>
      </c>
      <c r="H704">
        <v>50</v>
      </c>
      <c r="I704">
        <v>22</v>
      </c>
      <c r="J704">
        <v>60</v>
      </c>
      <c r="K704" t="s">
        <v>15</v>
      </c>
      <c r="L704" t="s">
        <v>30</v>
      </c>
    </row>
    <row r="705" spans="1:12" x14ac:dyDescent="0.25">
      <c r="A705">
        <v>202305</v>
      </c>
      <c r="B705" t="s">
        <v>169</v>
      </c>
      <c r="C705" t="s">
        <v>190</v>
      </c>
      <c r="D705">
        <v>53</v>
      </c>
      <c r="E705" t="s">
        <v>14</v>
      </c>
      <c r="F705">
        <v>20</v>
      </c>
      <c r="G705">
        <v>14</v>
      </c>
      <c r="H705">
        <v>50</v>
      </c>
      <c r="I705">
        <v>16</v>
      </c>
      <c r="J705">
        <v>53</v>
      </c>
      <c r="K705" t="s">
        <v>15</v>
      </c>
      <c r="L705" t="s">
        <v>30</v>
      </c>
    </row>
    <row r="706" spans="1:12" x14ac:dyDescent="0.25">
      <c r="A706">
        <v>202305</v>
      </c>
      <c r="B706" t="s">
        <v>170</v>
      </c>
      <c r="C706" t="s">
        <v>190</v>
      </c>
      <c r="D706">
        <v>18</v>
      </c>
      <c r="E706" t="s">
        <v>14</v>
      </c>
      <c r="F706">
        <v>22</v>
      </c>
      <c r="G706">
        <v>11</v>
      </c>
      <c r="H706">
        <v>31</v>
      </c>
      <c r="I706">
        <v>14</v>
      </c>
      <c r="J706">
        <v>31</v>
      </c>
      <c r="K706" t="s">
        <v>18</v>
      </c>
      <c r="L706" t="s">
        <v>16</v>
      </c>
    </row>
    <row r="707" spans="1:12" x14ac:dyDescent="0.25">
      <c r="A707">
        <v>202305</v>
      </c>
      <c r="B707" t="s">
        <v>171</v>
      </c>
      <c r="C707" t="s">
        <v>190</v>
      </c>
      <c r="D707">
        <v>39</v>
      </c>
      <c r="E707" t="s">
        <v>14</v>
      </c>
      <c r="F707">
        <v>20</v>
      </c>
      <c r="G707">
        <v>15</v>
      </c>
      <c r="H707">
        <v>45</v>
      </c>
      <c r="I707">
        <v>17</v>
      </c>
      <c r="J707">
        <v>45</v>
      </c>
      <c r="K707" t="s">
        <v>18</v>
      </c>
      <c r="L707" t="s">
        <v>16</v>
      </c>
    </row>
    <row r="708" spans="1:12" x14ac:dyDescent="0.25">
      <c r="A708">
        <v>202305</v>
      </c>
      <c r="B708" t="s">
        <v>172</v>
      </c>
      <c r="C708" t="s">
        <v>190</v>
      </c>
      <c r="D708">
        <v>46</v>
      </c>
      <c r="E708" t="s">
        <v>14</v>
      </c>
      <c r="F708">
        <v>18</v>
      </c>
      <c r="G708">
        <v>18</v>
      </c>
      <c r="H708">
        <v>44</v>
      </c>
      <c r="I708">
        <v>19</v>
      </c>
      <c r="J708">
        <v>46</v>
      </c>
      <c r="K708" t="s">
        <v>15</v>
      </c>
      <c r="L708" t="s">
        <v>16</v>
      </c>
    </row>
    <row r="709" spans="1:12" x14ac:dyDescent="0.25">
      <c r="A709">
        <v>202305</v>
      </c>
      <c r="B709" t="s">
        <v>173</v>
      </c>
      <c r="C709" t="s">
        <v>190</v>
      </c>
      <c r="D709">
        <v>48</v>
      </c>
      <c r="E709" t="s">
        <v>14</v>
      </c>
      <c r="F709">
        <v>21</v>
      </c>
      <c r="G709">
        <v>18</v>
      </c>
      <c r="H709">
        <v>41</v>
      </c>
      <c r="I709">
        <v>18</v>
      </c>
      <c r="J709">
        <v>48</v>
      </c>
      <c r="K709" t="s">
        <v>15</v>
      </c>
      <c r="L709" t="s">
        <v>16</v>
      </c>
    </row>
    <row r="710" spans="1:12" x14ac:dyDescent="0.25">
      <c r="A710">
        <v>202305</v>
      </c>
      <c r="B710" t="s">
        <v>174</v>
      </c>
      <c r="C710" t="s">
        <v>190</v>
      </c>
      <c r="D710">
        <v>53</v>
      </c>
      <c r="E710" t="s">
        <v>14</v>
      </c>
      <c r="F710">
        <v>20</v>
      </c>
      <c r="G710">
        <v>16</v>
      </c>
      <c r="H710">
        <v>45</v>
      </c>
      <c r="I710">
        <v>17</v>
      </c>
      <c r="J710">
        <v>53</v>
      </c>
      <c r="K710" t="s">
        <v>15</v>
      </c>
      <c r="L710" t="s">
        <v>30</v>
      </c>
    </row>
    <row r="711" spans="1:12" x14ac:dyDescent="0.25">
      <c r="A711">
        <v>202305</v>
      </c>
      <c r="B711" t="s">
        <v>175</v>
      </c>
      <c r="C711" t="s">
        <v>190</v>
      </c>
      <c r="D711">
        <v>52</v>
      </c>
      <c r="E711" t="s">
        <v>14</v>
      </c>
      <c r="F711">
        <v>20</v>
      </c>
      <c r="G711">
        <v>17</v>
      </c>
      <c r="H711">
        <v>41</v>
      </c>
      <c r="I711">
        <v>20</v>
      </c>
      <c r="J711">
        <v>52</v>
      </c>
      <c r="K711" t="s">
        <v>15</v>
      </c>
      <c r="L711" t="s">
        <v>30</v>
      </c>
    </row>
    <row r="712" spans="1:12" x14ac:dyDescent="0.25">
      <c r="A712">
        <v>202305</v>
      </c>
      <c r="B712" t="s">
        <v>176</v>
      </c>
      <c r="C712" t="s">
        <v>190</v>
      </c>
      <c r="D712">
        <v>49</v>
      </c>
      <c r="E712" t="s">
        <v>14</v>
      </c>
      <c r="F712">
        <v>23</v>
      </c>
      <c r="G712">
        <v>16</v>
      </c>
      <c r="H712">
        <v>42</v>
      </c>
      <c r="I712">
        <v>20</v>
      </c>
      <c r="J712">
        <v>49</v>
      </c>
      <c r="K712" t="s">
        <v>15</v>
      </c>
      <c r="L712" t="s">
        <v>16</v>
      </c>
    </row>
    <row r="713" spans="1:12" x14ac:dyDescent="0.25">
      <c r="A713">
        <v>202305</v>
      </c>
      <c r="B713" t="s">
        <v>177</v>
      </c>
      <c r="C713" t="s">
        <v>190</v>
      </c>
      <c r="D713">
        <v>58</v>
      </c>
      <c r="E713" t="s">
        <v>14</v>
      </c>
      <c r="F713">
        <v>21</v>
      </c>
      <c r="G713">
        <v>17</v>
      </c>
      <c r="H713">
        <v>48</v>
      </c>
      <c r="I713">
        <v>21</v>
      </c>
      <c r="J713">
        <v>58</v>
      </c>
      <c r="K713" t="s">
        <v>15</v>
      </c>
      <c r="L713" t="s">
        <v>30</v>
      </c>
    </row>
    <row r="714" spans="1:12" x14ac:dyDescent="0.25">
      <c r="A714">
        <v>202305</v>
      </c>
      <c r="B714" t="s">
        <v>178</v>
      </c>
      <c r="C714" t="s">
        <v>190</v>
      </c>
      <c r="D714">
        <v>57</v>
      </c>
      <c r="E714" t="s">
        <v>14</v>
      </c>
      <c r="F714">
        <v>24</v>
      </c>
      <c r="G714">
        <v>18</v>
      </c>
      <c r="H714">
        <v>45</v>
      </c>
      <c r="I714">
        <v>25</v>
      </c>
      <c r="J714">
        <v>57</v>
      </c>
      <c r="K714" t="s">
        <v>15</v>
      </c>
      <c r="L714" t="s">
        <v>30</v>
      </c>
    </row>
    <row r="715" spans="1:12" x14ac:dyDescent="0.25">
      <c r="A715">
        <v>202305</v>
      </c>
      <c r="B715" t="s">
        <v>179</v>
      </c>
      <c r="C715" t="s">
        <v>190</v>
      </c>
      <c r="D715">
        <v>61</v>
      </c>
      <c r="E715" t="s">
        <v>14</v>
      </c>
      <c r="F715">
        <v>21</v>
      </c>
      <c r="G715">
        <v>18</v>
      </c>
      <c r="H715">
        <v>48</v>
      </c>
      <c r="I715">
        <v>19</v>
      </c>
      <c r="J715">
        <v>61</v>
      </c>
      <c r="K715" t="s">
        <v>15</v>
      </c>
      <c r="L715" t="s">
        <v>30</v>
      </c>
    </row>
    <row r="716" spans="1:12" x14ac:dyDescent="0.25">
      <c r="A716">
        <v>202305</v>
      </c>
      <c r="B716" t="s">
        <v>180</v>
      </c>
      <c r="C716" t="s">
        <v>190</v>
      </c>
      <c r="D716">
        <v>52</v>
      </c>
      <c r="E716" t="s">
        <v>14</v>
      </c>
      <c r="F716">
        <v>17</v>
      </c>
      <c r="G716">
        <v>20</v>
      </c>
      <c r="H716">
        <v>55</v>
      </c>
      <c r="I716">
        <v>21</v>
      </c>
      <c r="J716">
        <v>55</v>
      </c>
      <c r="K716" t="s">
        <v>18</v>
      </c>
      <c r="L716" t="s">
        <v>30</v>
      </c>
    </row>
    <row r="717" spans="1:12" x14ac:dyDescent="0.25">
      <c r="A717">
        <v>202305</v>
      </c>
      <c r="B717" t="s">
        <v>181</v>
      </c>
      <c r="C717" t="s">
        <v>190</v>
      </c>
      <c r="D717">
        <v>61</v>
      </c>
      <c r="E717" t="s">
        <v>14</v>
      </c>
      <c r="F717">
        <v>20</v>
      </c>
      <c r="G717">
        <v>19</v>
      </c>
      <c r="H717">
        <v>46</v>
      </c>
      <c r="I717">
        <v>22</v>
      </c>
      <c r="J717">
        <v>61</v>
      </c>
      <c r="K717" t="s">
        <v>15</v>
      </c>
      <c r="L717" t="s">
        <v>30</v>
      </c>
    </row>
    <row r="718" spans="1:12" x14ac:dyDescent="0.25">
      <c r="A718">
        <v>202305</v>
      </c>
      <c r="B718" t="s">
        <v>182</v>
      </c>
      <c r="C718" t="s">
        <v>190</v>
      </c>
      <c r="D718">
        <v>66</v>
      </c>
      <c r="E718" t="s">
        <v>14</v>
      </c>
      <c r="F718">
        <v>22</v>
      </c>
      <c r="G718">
        <v>24</v>
      </c>
      <c r="H718">
        <v>38</v>
      </c>
      <c r="I718">
        <v>27</v>
      </c>
      <c r="J718">
        <v>66</v>
      </c>
      <c r="K718" t="s">
        <v>15</v>
      </c>
      <c r="L718" t="s">
        <v>30</v>
      </c>
    </row>
    <row r="719" spans="1:12" x14ac:dyDescent="0.25">
      <c r="A719">
        <v>202305</v>
      </c>
      <c r="B719" t="s">
        <v>183</v>
      </c>
      <c r="C719" t="s">
        <v>190</v>
      </c>
      <c r="D719">
        <v>68</v>
      </c>
      <c r="E719" t="s">
        <v>14</v>
      </c>
      <c r="F719">
        <v>22</v>
      </c>
      <c r="G719">
        <v>23</v>
      </c>
      <c r="H719">
        <v>46</v>
      </c>
      <c r="I719">
        <v>25</v>
      </c>
      <c r="J719">
        <v>68</v>
      </c>
      <c r="K719" t="s">
        <v>15</v>
      </c>
      <c r="L719" t="s">
        <v>30</v>
      </c>
    </row>
    <row r="720" spans="1:12" x14ac:dyDescent="0.25">
      <c r="A720">
        <v>202305</v>
      </c>
      <c r="B720" t="s">
        <v>184</v>
      </c>
      <c r="C720" t="s">
        <v>190</v>
      </c>
      <c r="D720">
        <v>63</v>
      </c>
      <c r="E720" t="s">
        <v>14</v>
      </c>
      <c r="F720">
        <v>20</v>
      </c>
      <c r="G720">
        <v>20</v>
      </c>
      <c r="H720">
        <v>53</v>
      </c>
      <c r="I720">
        <v>23</v>
      </c>
      <c r="J720">
        <v>63</v>
      </c>
      <c r="K720" t="s">
        <v>15</v>
      </c>
      <c r="L720" t="s">
        <v>30</v>
      </c>
    </row>
    <row r="721" spans="1:12" x14ac:dyDescent="0.25">
      <c r="A721">
        <v>202305</v>
      </c>
      <c r="B721" t="s">
        <v>185</v>
      </c>
      <c r="C721" t="s">
        <v>190</v>
      </c>
      <c r="D721">
        <v>57</v>
      </c>
      <c r="E721" t="s">
        <v>14</v>
      </c>
      <c r="F721">
        <v>22</v>
      </c>
      <c r="G721">
        <v>15</v>
      </c>
      <c r="H721">
        <v>54</v>
      </c>
      <c r="I721">
        <v>19</v>
      </c>
      <c r="J721">
        <v>57</v>
      </c>
      <c r="K721" t="s">
        <v>15</v>
      </c>
      <c r="L721" t="s">
        <v>30</v>
      </c>
    </row>
    <row r="722" spans="1:12" x14ac:dyDescent="0.25">
      <c r="A722">
        <v>202305</v>
      </c>
      <c r="B722" t="s">
        <v>186</v>
      </c>
      <c r="C722" t="s">
        <v>190</v>
      </c>
      <c r="D722">
        <v>53</v>
      </c>
      <c r="E722" t="s">
        <v>14</v>
      </c>
      <c r="F722">
        <v>19</v>
      </c>
      <c r="G722">
        <v>17</v>
      </c>
      <c r="H722">
        <v>60</v>
      </c>
      <c r="I722">
        <v>20</v>
      </c>
      <c r="J722">
        <v>60</v>
      </c>
      <c r="K722" t="s">
        <v>18</v>
      </c>
      <c r="L722" t="s">
        <v>30</v>
      </c>
    </row>
    <row r="723" spans="1:12" x14ac:dyDescent="0.25">
      <c r="A723">
        <v>202305</v>
      </c>
      <c r="B723" t="s">
        <v>187</v>
      </c>
      <c r="C723" t="s">
        <v>190</v>
      </c>
      <c r="D723">
        <v>63</v>
      </c>
      <c r="E723" t="s">
        <v>14</v>
      </c>
      <c r="F723">
        <v>21</v>
      </c>
      <c r="G723">
        <v>20</v>
      </c>
      <c r="H723">
        <v>51</v>
      </c>
      <c r="I723">
        <v>22</v>
      </c>
      <c r="J723">
        <v>63</v>
      </c>
      <c r="K723" t="s">
        <v>15</v>
      </c>
      <c r="L723" t="s">
        <v>30</v>
      </c>
    </row>
    <row r="724" spans="1:12" x14ac:dyDescent="0.25">
      <c r="A724">
        <v>202305</v>
      </c>
      <c r="B724" t="s">
        <v>188</v>
      </c>
      <c r="C724" t="s">
        <v>190</v>
      </c>
      <c r="D724">
        <v>59</v>
      </c>
      <c r="E724" t="s">
        <v>14</v>
      </c>
      <c r="F724">
        <v>21</v>
      </c>
      <c r="G724">
        <v>17</v>
      </c>
      <c r="H724">
        <v>55</v>
      </c>
      <c r="I724">
        <v>18</v>
      </c>
      <c r="J724">
        <v>59</v>
      </c>
      <c r="K724" t="s">
        <v>15</v>
      </c>
      <c r="L724" t="s">
        <v>30</v>
      </c>
    </row>
    <row r="725" spans="1:12" x14ac:dyDescent="0.25">
      <c r="A725">
        <v>202305</v>
      </c>
      <c r="B725" t="s">
        <v>189</v>
      </c>
      <c r="C725" t="s">
        <v>190</v>
      </c>
      <c r="D725">
        <v>60</v>
      </c>
      <c r="E725" t="s">
        <v>14</v>
      </c>
      <c r="F725">
        <v>20</v>
      </c>
      <c r="G725">
        <v>19</v>
      </c>
      <c r="H725">
        <v>58</v>
      </c>
      <c r="I725">
        <v>20</v>
      </c>
      <c r="J725">
        <v>60</v>
      </c>
      <c r="K725" t="s">
        <v>15</v>
      </c>
      <c r="L725" t="s">
        <v>30</v>
      </c>
    </row>
    <row r="726" spans="1:12" x14ac:dyDescent="0.25">
      <c r="A726">
        <v>202306</v>
      </c>
      <c r="B726" t="s">
        <v>191</v>
      </c>
      <c r="C726" t="s">
        <v>22</v>
      </c>
      <c r="D726">
        <v>58</v>
      </c>
      <c r="E726">
        <v>84</v>
      </c>
      <c r="F726">
        <v>40</v>
      </c>
      <c r="G726">
        <v>11</v>
      </c>
      <c r="H726">
        <v>29</v>
      </c>
      <c r="I726">
        <v>28</v>
      </c>
      <c r="J726">
        <v>84</v>
      </c>
      <c r="K726" t="s">
        <v>64</v>
      </c>
      <c r="L726" t="s">
        <v>30</v>
      </c>
    </row>
    <row r="727" spans="1:12" x14ac:dyDescent="0.25">
      <c r="A727">
        <v>202306</v>
      </c>
      <c r="B727" t="s">
        <v>192</v>
      </c>
      <c r="C727" t="s">
        <v>22</v>
      </c>
      <c r="D727">
        <v>62</v>
      </c>
      <c r="E727">
        <v>91</v>
      </c>
      <c r="F727">
        <v>41</v>
      </c>
      <c r="G727">
        <v>10</v>
      </c>
      <c r="H727">
        <v>31</v>
      </c>
      <c r="I727">
        <v>19</v>
      </c>
      <c r="J727">
        <v>91</v>
      </c>
      <c r="K727" t="s">
        <v>64</v>
      </c>
      <c r="L727" t="s">
        <v>30</v>
      </c>
    </row>
    <row r="728" spans="1:12" x14ac:dyDescent="0.25">
      <c r="A728">
        <v>202306</v>
      </c>
      <c r="B728" t="s">
        <v>193</v>
      </c>
      <c r="C728" t="s">
        <v>22</v>
      </c>
      <c r="D728">
        <v>60</v>
      </c>
      <c r="E728">
        <v>86</v>
      </c>
      <c r="F728">
        <v>40</v>
      </c>
      <c r="G728">
        <v>10</v>
      </c>
      <c r="H728">
        <v>26</v>
      </c>
      <c r="I728">
        <v>19</v>
      </c>
      <c r="J728">
        <v>86</v>
      </c>
      <c r="K728" t="s">
        <v>64</v>
      </c>
      <c r="L728" t="s">
        <v>30</v>
      </c>
    </row>
    <row r="729" spans="1:12" x14ac:dyDescent="0.25">
      <c r="A729">
        <v>202306</v>
      </c>
      <c r="B729" t="s">
        <v>194</v>
      </c>
      <c r="C729" t="s">
        <v>22</v>
      </c>
      <c r="D729">
        <v>59</v>
      </c>
      <c r="E729">
        <v>89</v>
      </c>
      <c r="F729">
        <v>37</v>
      </c>
      <c r="G729">
        <v>10</v>
      </c>
      <c r="H729">
        <v>25</v>
      </c>
      <c r="I729">
        <v>22</v>
      </c>
      <c r="J729">
        <v>89</v>
      </c>
      <c r="K729" t="s">
        <v>64</v>
      </c>
      <c r="L729" t="s">
        <v>30</v>
      </c>
    </row>
    <row r="730" spans="1:12" x14ac:dyDescent="0.25">
      <c r="A730">
        <v>202306</v>
      </c>
      <c r="B730" t="s">
        <v>195</v>
      </c>
      <c r="C730" t="s">
        <v>22</v>
      </c>
      <c r="D730">
        <v>54</v>
      </c>
      <c r="E730">
        <v>75</v>
      </c>
      <c r="F730">
        <v>36</v>
      </c>
      <c r="G730">
        <v>12</v>
      </c>
      <c r="H730">
        <v>29</v>
      </c>
      <c r="I730">
        <v>24</v>
      </c>
      <c r="J730">
        <v>75</v>
      </c>
      <c r="K730" t="s">
        <v>64</v>
      </c>
      <c r="L730" t="s">
        <v>30</v>
      </c>
    </row>
    <row r="731" spans="1:12" x14ac:dyDescent="0.25">
      <c r="A731">
        <v>202306</v>
      </c>
      <c r="B731" t="s">
        <v>196</v>
      </c>
      <c r="C731" t="s">
        <v>22</v>
      </c>
      <c r="D731">
        <v>59</v>
      </c>
      <c r="E731">
        <v>76</v>
      </c>
      <c r="F731">
        <v>35</v>
      </c>
      <c r="G731">
        <v>12</v>
      </c>
      <c r="H731">
        <v>21</v>
      </c>
      <c r="I731">
        <v>27</v>
      </c>
      <c r="J731">
        <v>76</v>
      </c>
      <c r="K731" t="s">
        <v>64</v>
      </c>
      <c r="L731" t="s">
        <v>30</v>
      </c>
    </row>
    <row r="732" spans="1:12" x14ac:dyDescent="0.25">
      <c r="A732">
        <v>202306</v>
      </c>
      <c r="B732" t="s">
        <v>197</v>
      </c>
      <c r="C732" t="s">
        <v>22</v>
      </c>
      <c r="D732">
        <v>54</v>
      </c>
      <c r="E732">
        <v>78</v>
      </c>
      <c r="F732">
        <v>38</v>
      </c>
      <c r="G732">
        <v>12</v>
      </c>
      <c r="H732">
        <v>20</v>
      </c>
      <c r="I732">
        <v>31</v>
      </c>
      <c r="J732">
        <v>78</v>
      </c>
      <c r="K732" t="s">
        <v>64</v>
      </c>
      <c r="L732" t="s">
        <v>30</v>
      </c>
    </row>
    <row r="733" spans="1:12" x14ac:dyDescent="0.25">
      <c r="A733">
        <v>202305</v>
      </c>
      <c r="B733" t="s">
        <v>181</v>
      </c>
      <c r="C733" t="s">
        <v>58</v>
      </c>
      <c r="D733">
        <v>67</v>
      </c>
      <c r="E733">
        <v>91</v>
      </c>
      <c r="F733">
        <v>51</v>
      </c>
      <c r="G733">
        <v>16</v>
      </c>
      <c r="H733">
        <v>27</v>
      </c>
      <c r="I733">
        <v>13</v>
      </c>
      <c r="J733">
        <v>91</v>
      </c>
      <c r="K733" t="s">
        <v>64</v>
      </c>
      <c r="L733" t="s">
        <v>30</v>
      </c>
    </row>
    <row r="734" spans="1:12" x14ac:dyDescent="0.25">
      <c r="A734">
        <v>202305</v>
      </c>
      <c r="B734" t="s">
        <v>182</v>
      </c>
      <c r="C734" t="s">
        <v>58</v>
      </c>
      <c r="D734">
        <v>86</v>
      </c>
      <c r="E734">
        <v>114</v>
      </c>
      <c r="F734">
        <v>52</v>
      </c>
      <c r="G734">
        <v>18</v>
      </c>
      <c r="H734">
        <v>22</v>
      </c>
      <c r="I734">
        <v>23</v>
      </c>
      <c r="J734">
        <v>114</v>
      </c>
      <c r="K734" t="s">
        <v>64</v>
      </c>
      <c r="L734" t="s">
        <v>60</v>
      </c>
    </row>
    <row r="735" spans="1:12" x14ac:dyDescent="0.25">
      <c r="A735">
        <v>202305</v>
      </c>
      <c r="B735" t="s">
        <v>183</v>
      </c>
      <c r="C735" t="s">
        <v>58</v>
      </c>
      <c r="D735">
        <v>75</v>
      </c>
      <c r="E735">
        <v>103</v>
      </c>
      <c r="F735">
        <v>52</v>
      </c>
      <c r="G735">
        <v>10</v>
      </c>
      <c r="H735">
        <v>25</v>
      </c>
      <c r="I735">
        <v>16</v>
      </c>
      <c r="J735">
        <v>103</v>
      </c>
      <c r="K735" t="s">
        <v>64</v>
      </c>
      <c r="L735" t="s">
        <v>60</v>
      </c>
    </row>
    <row r="736" spans="1:12" x14ac:dyDescent="0.25">
      <c r="A736">
        <v>202305</v>
      </c>
      <c r="B736" t="s">
        <v>184</v>
      </c>
      <c r="C736" t="s">
        <v>58</v>
      </c>
      <c r="D736">
        <v>69</v>
      </c>
      <c r="E736">
        <v>88</v>
      </c>
      <c r="F736">
        <v>51</v>
      </c>
      <c r="G736">
        <v>7</v>
      </c>
      <c r="H736">
        <v>32</v>
      </c>
      <c r="I736">
        <v>13</v>
      </c>
      <c r="J736">
        <v>88</v>
      </c>
      <c r="K736" t="s">
        <v>64</v>
      </c>
      <c r="L736" t="s">
        <v>30</v>
      </c>
    </row>
    <row r="737" spans="1:12" x14ac:dyDescent="0.25">
      <c r="A737">
        <v>202305</v>
      </c>
      <c r="B737" t="s">
        <v>185</v>
      </c>
      <c r="C737" t="s">
        <v>58</v>
      </c>
      <c r="D737">
        <v>75</v>
      </c>
      <c r="E737">
        <v>101</v>
      </c>
      <c r="F737">
        <v>51</v>
      </c>
      <c r="G737">
        <v>8</v>
      </c>
      <c r="H737">
        <v>27</v>
      </c>
      <c r="I737">
        <v>13</v>
      </c>
      <c r="J737">
        <v>101</v>
      </c>
      <c r="K737" t="s">
        <v>64</v>
      </c>
      <c r="L737" t="s">
        <v>60</v>
      </c>
    </row>
    <row r="738" spans="1:12" x14ac:dyDescent="0.25">
      <c r="A738">
        <v>202305</v>
      </c>
      <c r="B738" t="s">
        <v>186</v>
      </c>
      <c r="C738" t="s">
        <v>58</v>
      </c>
      <c r="D738">
        <v>79</v>
      </c>
      <c r="E738">
        <v>100</v>
      </c>
      <c r="F738">
        <v>51</v>
      </c>
      <c r="G738">
        <v>6</v>
      </c>
      <c r="H738">
        <v>25</v>
      </c>
      <c r="I738">
        <v>16</v>
      </c>
      <c r="J738">
        <v>100</v>
      </c>
      <c r="K738" t="s">
        <v>64</v>
      </c>
      <c r="L738" t="s">
        <v>30</v>
      </c>
    </row>
    <row r="739" spans="1:12" x14ac:dyDescent="0.25">
      <c r="A739">
        <v>202305</v>
      </c>
      <c r="B739" t="s">
        <v>187</v>
      </c>
      <c r="C739" t="s">
        <v>58</v>
      </c>
      <c r="D739">
        <v>78</v>
      </c>
      <c r="E739">
        <v>38</v>
      </c>
      <c r="F739">
        <v>51</v>
      </c>
      <c r="G739">
        <v>11</v>
      </c>
      <c r="H739">
        <v>20</v>
      </c>
      <c r="I739">
        <v>19</v>
      </c>
      <c r="J739">
        <v>78</v>
      </c>
      <c r="K739" t="s">
        <v>15</v>
      </c>
      <c r="L739" t="s">
        <v>30</v>
      </c>
    </row>
    <row r="740" spans="1:12" x14ac:dyDescent="0.25">
      <c r="A740">
        <v>202305</v>
      </c>
      <c r="B740" t="s">
        <v>188</v>
      </c>
      <c r="C740" t="s">
        <v>58</v>
      </c>
      <c r="D740">
        <v>84</v>
      </c>
      <c r="E740">
        <v>39</v>
      </c>
      <c r="F740">
        <v>50</v>
      </c>
      <c r="G740">
        <v>3</v>
      </c>
      <c r="H740">
        <v>23</v>
      </c>
      <c r="I740">
        <v>18</v>
      </c>
      <c r="J740">
        <v>84</v>
      </c>
      <c r="K740" t="s">
        <v>15</v>
      </c>
      <c r="L740" t="s">
        <v>30</v>
      </c>
    </row>
    <row r="741" spans="1:12" x14ac:dyDescent="0.25">
      <c r="A741">
        <v>202305</v>
      </c>
      <c r="B741" t="s">
        <v>189</v>
      </c>
      <c r="C741" t="s">
        <v>58</v>
      </c>
      <c r="D741">
        <v>66</v>
      </c>
      <c r="E741">
        <v>37</v>
      </c>
      <c r="F741">
        <v>26</v>
      </c>
      <c r="G741">
        <v>31</v>
      </c>
      <c r="H741">
        <v>23</v>
      </c>
      <c r="I741">
        <v>21</v>
      </c>
      <c r="J741">
        <v>66</v>
      </c>
      <c r="K741" t="s">
        <v>15</v>
      </c>
      <c r="L741" t="s">
        <v>30</v>
      </c>
    </row>
    <row r="742" spans="1:12" x14ac:dyDescent="0.25">
      <c r="A742">
        <v>202305</v>
      </c>
      <c r="B742" t="s">
        <v>159</v>
      </c>
      <c r="C742" t="s">
        <v>59</v>
      </c>
      <c r="D742" t="s">
        <v>14</v>
      </c>
      <c r="E742">
        <v>76</v>
      </c>
      <c r="F742">
        <v>33</v>
      </c>
      <c r="G742" t="s">
        <v>14</v>
      </c>
      <c r="H742">
        <v>18</v>
      </c>
      <c r="I742">
        <v>14</v>
      </c>
      <c r="J742">
        <v>76</v>
      </c>
      <c r="K742" t="s">
        <v>64</v>
      </c>
      <c r="L742" t="s">
        <v>30</v>
      </c>
    </row>
    <row r="743" spans="1:12" x14ac:dyDescent="0.25">
      <c r="A743">
        <v>202305</v>
      </c>
      <c r="B743" t="s">
        <v>160</v>
      </c>
      <c r="C743" t="s">
        <v>59</v>
      </c>
      <c r="D743" t="s">
        <v>14</v>
      </c>
      <c r="E743">
        <v>113</v>
      </c>
      <c r="F743">
        <v>35</v>
      </c>
      <c r="G743" t="s">
        <v>14</v>
      </c>
      <c r="H743">
        <v>15</v>
      </c>
      <c r="I743">
        <v>14</v>
      </c>
      <c r="J743">
        <v>113</v>
      </c>
      <c r="K743" t="s">
        <v>64</v>
      </c>
      <c r="L743" t="s">
        <v>60</v>
      </c>
    </row>
    <row r="744" spans="1:12" x14ac:dyDescent="0.25">
      <c r="A744">
        <v>202305</v>
      </c>
      <c r="B744" t="s">
        <v>161</v>
      </c>
      <c r="C744" t="s">
        <v>59</v>
      </c>
      <c r="D744" t="s">
        <v>14</v>
      </c>
      <c r="E744">
        <v>92</v>
      </c>
      <c r="F744">
        <v>35</v>
      </c>
      <c r="G744" t="s">
        <v>14</v>
      </c>
      <c r="H744">
        <v>18</v>
      </c>
      <c r="I744">
        <v>13</v>
      </c>
      <c r="J744">
        <v>92</v>
      </c>
      <c r="K744" t="s">
        <v>64</v>
      </c>
      <c r="L744" t="s">
        <v>30</v>
      </c>
    </row>
    <row r="745" spans="1:12" x14ac:dyDescent="0.25">
      <c r="A745">
        <v>202305</v>
      </c>
      <c r="B745" t="s">
        <v>162</v>
      </c>
      <c r="C745" t="s">
        <v>59</v>
      </c>
      <c r="D745" t="s">
        <v>14</v>
      </c>
      <c r="E745">
        <v>62</v>
      </c>
      <c r="F745">
        <v>33</v>
      </c>
      <c r="G745">
        <v>21</v>
      </c>
      <c r="H745">
        <v>15</v>
      </c>
      <c r="I745">
        <v>15</v>
      </c>
      <c r="J745">
        <v>62</v>
      </c>
      <c r="K745" t="s">
        <v>64</v>
      </c>
      <c r="L745" t="s">
        <v>30</v>
      </c>
    </row>
    <row r="746" spans="1:12" x14ac:dyDescent="0.25">
      <c r="A746">
        <v>202305</v>
      </c>
      <c r="B746" t="s">
        <v>163</v>
      </c>
      <c r="C746" t="s">
        <v>59</v>
      </c>
      <c r="D746" t="s">
        <v>14</v>
      </c>
      <c r="E746">
        <v>82</v>
      </c>
      <c r="F746">
        <v>34</v>
      </c>
      <c r="G746">
        <v>24</v>
      </c>
      <c r="H746">
        <v>23</v>
      </c>
      <c r="I746">
        <v>15</v>
      </c>
      <c r="J746">
        <v>82</v>
      </c>
      <c r="K746" t="s">
        <v>64</v>
      </c>
      <c r="L746" t="s">
        <v>30</v>
      </c>
    </row>
    <row r="747" spans="1:12" x14ac:dyDescent="0.25">
      <c r="A747">
        <v>202305</v>
      </c>
      <c r="B747" t="s">
        <v>164</v>
      </c>
      <c r="C747" t="s">
        <v>59</v>
      </c>
      <c r="D747" t="s">
        <v>14</v>
      </c>
      <c r="E747">
        <v>71</v>
      </c>
      <c r="F747">
        <v>34</v>
      </c>
      <c r="G747">
        <v>20</v>
      </c>
      <c r="H747">
        <v>26</v>
      </c>
      <c r="I747">
        <v>13</v>
      </c>
      <c r="J747">
        <v>71</v>
      </c>
      <c r="K747" t="s">
        <v>64</v>
      </c>
      <c r="L747" t="s">
        <v>30</v>
      </c>
    </row>
    <row r="748" spans="1:12" x14ac:dyDescent="0.25">
      <c r="A748">
        <v>202305</v>
      </c>
      <c r="B748" t="s">
        <v>165</v>
      </c>
      <c r="C748" t="s">
        <v>59</v>
      </c>
      <c r="D748" t="s">
        <v>14</v>
      </c>
      <c r="E748">
        <v>107</v>
      </c>
      <c r="F748">
        <v>37</v>
      </c>
      <c r="G748">
        <v>37</v>
      </c>
      <c r="H748">
        <v>17</v>
      </c>
      <c r="I748">
        <v>19</v>
      </c>
      <c r="J748">
        <v>107</v>
      </c>
      <c r="K748" t="s">
        <v>64</v>
      </c>
      <c r="L748" t="s">
        <v>60</v>
      </c>
    </row>
    <row r="749" spans="1:12" x14ac:dyDescent="0.25">
      <c r="A749">
        <v>202305</v>
      </c>
      <c r="B749" t="s">
        <v>166</v>
      </c>
      <c r="C749" t="s">
        <v>59</v>
      </c>
      <c r="D749" t="s">
        <v>14</v>
      </c>
      <c r="E749">
        <v>88</v>
      </c>
      <c r="F749">
        <v>34</v>
      </c>
      <c r="G749">
        <v>34</v>
      </c>
      <c r="H749">
        <v>21</v>
      </c>
      <c r="I749">
        <v>20</v>
      </c>
      <c r="J749">
        <v>88</v>
      </c>
      <c r="K749" t="s">
        <v>64</v>
      </c>
      <c r="L749" t="s">
        <v>30</v>
      </c>
    </row>
    <row r="750" spans="1:12" x14ac:dyDescent="0.25">
      <c r="A750">
        <v>202305</v>
      </c>
      <c r="B750" t="s">
        <v>167</v>
      </c>
      <c r="C750" t="s">
        <v>59</v>
      </c>
      <c r="D750" t="s">
        <v>14</v>
      </c>
      <c r="E750">
        <v>86</v>
      </c>
      <c r="F750">
        <v>35</v>
      </c>
      <c r="G750">
        <v>36</v>
      </c>
      <c r="H750">
        <v>21</v>
      </c>
      <c r="I750">
        <v>17</v>
      </c>
      <c r="J750">
        <v>86</v>
      </c>
      <c r="K750" t="s">
        <v>64</v>
      </c>
      <c r="L750" t="s">
        <v>30</v>
      </c>
    </row>
    <row r="751" spans="1:12" x14ac:dyDescent="0.25">
      <c r="A751">
        <v>202305</v>
      </c>
      <c r="B751" t="s">
        <v>168</v>
      </c>
      <c r="C751" t="s">
        <v>59</v>
      </c>
      <c r="D751" t="s">
        <v>14</v>
      </c>
      <c r="E751">
        <v>123</v>
      </c>
      <c r="F751">
        <v>36</v>
      </c>
      <c r="G751">
        <v>26</v>
      </c>
      <c r="H751">
        <v>19</v>
      </c>
      <c r="I751">
        <v>13</v>
      </c>
      <c r="J751">
        <v>123</v>
      </c>
      <c r="K751" t="s">
        <v>64</v>
      </c>
      <c r="L751" t="s">
        <v>60</v>
      </c>
    </row>
    <row r="752" spans="1:12" x14ac:dyDescent="0.25">
      <c r="A752">
        <v>202305</v>
      </c>
      <c r="B752" t="s">
        <v>169</v>
      </c>
      <c r="C752" t="s">
        <v>59</v>
      </c>
      <c r="D752" t="s">
        <v>14</v>
      </c>
      <c r="E752">
        <v>109</v>
      </c>
      <c r="F752">
        <v>36</v>
      </c>
      <c r="G752">
        <v>21</v>
      </c>
      <c r="H752">
        <v>16</v>
      </c>
      <c r="I752">
        <v>13</v>
      </c>
      <c r="J752">
        <v>109</v>
      </c>
      <c r="K752" t="s">
        <v>64</v>
      </c>
      <c r="L752" t="s">
        <v>60</v>
      </c>
    </row>
    <row r="753" spans="1:12" x14ac:dyDescent="0.25">
      <c r="A753">
        <v>202305</v>
      </c>
      <c r="B753" t="s">
        <v>170</v>
      </c>
      <c r="C753" t="s">
        <v>59</v>
      </c>
      <c r="D753" t="s">
        <v>14</v>
      </c>
      <c r="E753">
        <v>59</v>
      </c>
      <c r="F753">
        <v>39</v>
      </c>
      <c r="G753">
        <v>13</v>
      </c>
      <c r="H753">
        <v>12</v>
      </c>
      <c r="I753">
        <v>13</v>
      </c>
      <c r="J753">
        <v>59</v>
      </c>
      <c r="K753" t="s">
        <v>64</v>
      </c>
      <c r="L753" t="s">
        <v>30</v>
      </c>
    </row>
    <row r="754" spans="1:12" x14ac:dyDescent="0.25">
      <c r="A754">
        <v>202305</v>
      </c>
      <c r="B754" t="s">
        <v>171</v>
      </c>
      <c r="C754" t="s">
        <v>59</v>
      </c>
      <c r="D754" t="s">
        <v>14</v>
      </c>
      <c r="E754">
        <v>89</v>
      </c>
      <c r="F754">
        <v>36</v>
      </c>
      <c r="G754">
        <v>20</v>
      </c>
      <c r="H754">
        <v>17</v>
      </c>
      <c r="I754">
        <v>12</v>
      </c>
      <c r="J754">
        <v>89</v>
      </c>
      <c r="K754" t="s">
        <v>64</v>
      </c>
      <c r="L754" t="s">
        <v>30</v>
      </c>
    </row>
    <row r="755" spans="1:12" x14ac:dyDescent="0.25">
      <c r="A755">
        <v>202305</v>
      </c>
      <c r="B755" t="s">
        <v>172</v>
      </c>
      <c r="C755" t="s">
        <v>59</v>
      </c>
      <c r="D755" t="s">
        <v>14</v>
      </c>
      <c r="E755">
        <v>78</v>
      </c>
      <c r="F755">
        <v>34</v>
      </c>
      <c r="G755">
        <v>23</v>
      </c>
      <c r="H755">
        <v>17</v>
      </c>
      <c r="I755">
        <v>12</v>
      </c>
      <c r="J755">
        <v>78</v>
      </c>
      <c r="K755" t="s">
        <v>64</v>
      </c>
      <c r="L755" t="s">
        <v>30</v>
      </c>
    </row>
    <row r="756" spans="1:12" x14ac:dyDescent="0.25">
      <c r="A756">
        <v>202305</v>
      </c>
      <c r="B756" t="s">
        <v>173</v>
      </c>
      <c r="C756" t="s">
        <v>59</v>
      </c>
      <c r="D756" t="s">
        <v>14</v>
      </c>
      <c r="E756">
        <v>102</v>
      </c>
      <c r="F756">
        <v>37</v>
      </c>
      <c r="G756">
        <v>24</v>
      </c>
      <c r="H756">
        <v>25</v>
      </c>
      <c r="I756">
        <v>17</v>
      </c>
      <c r="J756">
        <v>102</v>
      </c>
      <c r="K756" t="s">
        <v>64</v>
      </c>
      <c r="L756" t="s">
        <v>60</v>
      </c>
    </row>
    <row r="757" spans="1:12" x14ac:dyDescent="0.25">
      <c r="A757">
        <v>202305</v>
      </c>
      <c r="B757" t="s">
        <v>174</v>
      </c>
      <c r="C757" t="s">
        <v>59</v>
      </c>
      <c r="D757" t="s">
        <v>14</v>
      </c>
      <c r="E757">
        <v>104</v>
      </c>
      <c r="F757">
        <v>37</v>
      </c>
      <c r="G757">
        <v>22</v>
      </c>
      <c r="H757">
        <v>26</v>
      </c>
      <c r="I757">
        <v>17</v>
      </c>
      <c r="J757">
        <v>104</v>
      </c>
      <c r="K757" t="s">
        <v>64</v>
      </c>
      <c r="L757" t="s">
        <v>60</v>
      </c>
    </row>
    <row r="758" spans="1:12" x14ac:dyDescent="0.25">
      <c r="A758">
        <v>202305</v>
      </c>
      <c r="B758" t="s">
        <v>175</v>
      </c>
      <c r="C758" t="s">
        <v>59</v>
      </c>
      <c r="D758" t="s">
        <v>14</v>
      </c>
      <c r="E758">
        <v>114</v>
      </c>
      <c r="F758">
        <v>37</v>
      </c>
      <c r="G758">
        <v>22</v>
      </c>
      <c r="H758">
        <v>22</v>
      </c>
      <c r="I758">
        <v>15</v>
      </c>
      <c r="J758">
        <v>114</v>
      </c>
      <c r="K758" t="s">
        <v>64</v>
      </c>
      <c r="L758" t="s">
        <v>60</v>
      </c>
    </row>
    <row r="759" spans="1:12" x14ac:dyDescent="0.25">
      <c r="A759">
        <v>202305</v>
      </c>
      <c r="B759" t="s">
        <v>176</v>
      </c>
      <c r="C759" t="s">
        <v>59</v>
      </c>
      <c r="D759" t="s">
        <v>14</v>
      </c>
      <c r="E759">
        <v>113</v>
      </c>
      <c r="F759">
        <v>37</v>
      </c>
      <c r="G759">
        <v>21</v>
      </c>
      <c r="H759">
        <v>22</v>
      </c>
      <c r="I759">
        <v>16</v>
      </c>
      <c r="J759">
        <v>113</v>
      </c>
      <c r="K759" t="s">
        <v>64</v>
      </c>
      <c r="L759" t="s">
        <v>60</v>
      </c>
    </row>
    <row r="760" spans="1:12" x14ac:dyDescent="0.25">
      <c r="A760">
        <v>202305</v>
      </c>
      <c r="B760" t="s">
        <v>177</v>
      </c>
      <c r="C760" t="s">
        <v>59</v>
      </c>
      <c r="D760" t="s">
        <v>14</v>
      </c>
      <c r="E760">
        <v>114</v>
      </c>
      <c r="F760">
        <v>37</v>
      </c>
      <c r="G760">
        <v>23</v>
      </c>
      <c r="H760">
        <v>23</v>
      </c>
      <c r="I760">
        <v>16</v>
      </c>
      <c r="J760">
        <v>114</v>
      </c>
      <c r="K760" t="s">
        <v>64</v>
      </c>
      <c r="L760" t="s">
        <v>60</v>
      </c>
    </row>
    <row r="761" spans="1:12" x14ac:dyDescent="0.25">
      <c r="A761">
        <v>202305</v>
      </c>
      <c r="B761" t="s">
        <v>178</v>
      </c>
      <c r="C761" t="s">
        <v>59</v>
      </c>
      <c r="D761" t="s">
        <v>14</v>
      </c>
      <c r="E761">
        <v>119</v>
      </c>
      <c r="F761">
        <v>36</v>
      </c>
      <c r="G761">
        <v>27</v>
      </c>
      <c r="H761">
        <v>16</v>
      </c>
      <c r="I761">
        <v>16</v>
      </c>
      <c r="J761">
        <v>119</v>
      </c>
      <c r="K761" t="s">
        <v>64</v>
      </c>
      <c r="L761" t="s">
        <v>60</v>
      </c>
    </row>
    <row r="762" spans="1:12" x14ac:dyDescent="0.25">
      <c r="A762">
        <v>202305</v>
      </c>
      <c r="B762" t="s">
        <v>179</v>
      </c>
      <c r="C762" t="s">
        <v>59</v>
      </c>
      <c r="D762" t="s">
        <v>14</v>
      </c>
      <c r="E762">
        <v>118</v>
      </c>
      <c r="F762">
        <v>37</v>
      </c>
      <c r="G762">
        <v>26</v>
      </c>
      <c r="H762">
        <v>22</v>
      </c>
      <c r="I762">
        <v>15</v>
      </c>
      <c r="J762">
        <v>118</v>
      </c>
      <c r="K762" t="s">
        <v>64</v>
      </c>
      <c r="L762" t="s">
        <v>60</v>
      </c>
    </row>
    <row r="763" spans="1:12" x14ac:dyDescent="0.25">
      <c r="A763">
        <v>202305</v>
      </c>
      <c r="B763" t="s">
        <v>180</v>
      </c>
      <c r="C763" t="s">
        <v>59</v>
      </c>
      <c r="D763" t="s">
        <v>14</v>
      </c>
      <c r="E763">
        <v>97</v>
      </c>
      <c r="F763">
        <v>35</v>
      </c>
      <c r="G763">
        <v>30</v>
      </c>
      <c r="H763">
        <v>27</v>
      </c>
      <c r="I763">
        <v>17</v>
      </c>
      <c r="J763">
        <v>97</v>
      </c>
      <c r="K763" t="s">
        <v>64</v>
      </c>
      <c r="L763" t="s">
        <v>30</v>
      </c>
    </row>
    <row r="764" spans="1:12" x14ac:dyDescent="0.25">
      <c r="A764">
        <v>202305</v>
      </c>
      <c r="B764" t="s">
        <v>181</v>
      </c>
      <c r="C764" t="s">
        <v>59</v>
      </c>
      <c r="D764" t="s">
        <v>14</v>
      </c>
      <c r="E764">
        <v>115</v>
      </c>
      <c r="F764">
        <v>35</v>
      </c>
      <c r="G764">
        <v>33</v>
      </c>
      <c r="H764">
        <v>18</v>
      </c>
      <c r="I764">
        <v>21</v>
      </c>
      <c r="J764">
        <v>115</v>
      </c>
      <c r="K764" t="s">
        <v>64</v>
      </c>
      <c r="L764" t="s">
        <v>60</v>
      </c>
    </row>
    <row r="765" spans="1:12" x14ac:dyDescent="0.25">
      <c r="A765">
        <v>202305</v>
      </c>
      <c r="B765" t="s">
        <v>182</v>
      </c>
      <c r="C765" t="s">
        <v>59</v>
      </c>
      <c r="D765" t="s">
        <v>14</v>
      </c>
      <c r="E765">
        <v>170</v>
      </c>
      <c r="F765">
        <v>38</v>
      </c>
      <c r="G765">
        <v>35</v>
      </c>
      <c r="H765">
        <v>17</v>
      </c>
      <c r="I765">
        <v>18</v>
      </c>
      <c r="J765">
        <v>170</v>
      </c>
      <c r="K765" t="s">
        <v>64</v>
      </c>
      <c r="L765" t="s">
        <v>60</v>
      </c>
    </row>
    <row r="766" spans="1:12" x14ac:dyDescent="0.25">
      <c r="A766">
        <v>202305</v>
      </c>
      <c r="B766" t="s">
        <v>183</v>
      </c>
      <c r="C766" t="s">
        <v>59</v>
      </c>
      <c r="D766" t="s">
        <v>14</v>
      </c>
      <c r="E766">
        <v>136</v>
      </c>
      <c r="F766">
        <v>38</v>
      </c>
      <c r="G766">
        <v>29</v>
      </c>
      <c r="H766">
        <v>20</v>
      </c>
      <c r="I766">
        <v>17</v>
      </c>
      <c r="J766">
        <v>136</v>
      </c>
      <c r="K766" t="s">
        <v>64</v>
      </c>
      <c r="L766" t="s">
        <v>60</v>
      </c>
    </row>
    <row r="767" spans="1:12" x14ac:dyDescent="0.25">
      <c r="A767">
        <v>202305</v>
      </c>
      <c r="B767" t="s">
        <v>184</v>
      </c>
      <c r="C767" t="s">
        <v>59</v>
      </c>
      <c r="D767" t="s">
        <v>14</v>
      </c>
      <c r="E767">
        <v>135</v>
      </c>
      <c r="F767">
        <v>39</v>
      </c>
      <c r="G767">
        <v>28</v>
      </c>
      <c r="H767">
        <v>22</v>
      </c>
      <c r="I767">
        <v>24</v>
      </c>
      <c r="J767">
        <v>135</v>
      </c>
      <c r="K767" t="s">
        <v>64</v>
      </c>
      <c r="L767" t="s">
        <v>60</v>
      </c>
    </row>
    <row r="768" spans="1:12" x14ac:dyDescent="0.25">
      <c r="A768">
        <v>202305</v>
      </c>
      <c r="B768" t="s">
        <v>185</v>
      </c>
      <c r="C768" t="s">
        <v>59</v>
      </c>
      <c r="D768" t="s">
        <v>14</v>
      </c>
      <c r="E768">
        <v>139</v>
      </c>
      <c r="F768">
        <v>38</v>
      </c>
      <c r="G768">
        <v>23</v>
      </c>
      <c r="H768">
        <v>22</v>
      </c>
      <c r="I768">
        <v>12</v>
      </c>
      <c r="J768">
        <v>139</v>
      </c>
      <c r="K768" t="s">
        <v>64</v>
      </c>
      <c r="L768" t="s">
        <v>60</v>
      </c>
    </row>
    <row r="769" spans="1:12" x14ac:dyDescent="0.25">
      <c r="A769">
        <v>202305</v>
      </c>
      <c r="B769" t="s">
        <v>186</v>
      </c>
      <c r="C769" t="s">
        <v>59</v>
      </c>
      <c r="D769" t="s">
        <v>14</v>
      </c>
      <c r="E769">
        <v>115</v>
      </c>
      <c r="F769">
        <v>36</v>
      </c>
      <c r="G769">
        <v>30</v>
      </c>
      <c r="H769">
        <v>19</v>
      </c>
      <c r="I769">
        <v>19</v>
      </c>
      <c r="J769">
        <v>115</v>
      </c>
      <c r="K769" t="s">
        <v>64</v>
      </c>
      <c r="L769" t="s">
        <v>60</v>
      </c>
    </row>
    <row r="770" spans="1:12" x14ac:dyDescent="0.25">
      <c r="A770">
        <v>202305</v>
      </c>
      <c r="B770" t="s">
        <v>187</v>
      </c>
      <c r="C770" t="s">
        <v>59</v>
      </c>
      <c r="D770" t="s">
        <v>14</v>
      </c>
      <c r="E770">
        <v>126</v>
      </c>
      <c r="F770">
        <v>37</v>
      </c>
      <c r="G770">
        <v>32</v>
      </c>
      <c r="H770">
        <v>19</v>
      </c>
      <c r="I770">
        <v>15</v>
      </c>
      <c r="J770">
        <v>126</v>
      </c>
      <c r="K770" t="s">
        <v>64</v>
      </c>
      <c r="L770" t="s">
        <v>60</v>
      </c>
    </row>
    <row r="771" spans="1:12" x14ac:dyDescent="0.25">
      <c r="A771">
        <v>202305</v>
      </c>
      <c r="B771" t="s">
        <v>188</v>
      </c>
      <c r="C771" t="s">
        <v>59</v>
      </c>
      <c r="D771" t="s">
        <v>14</v>
      </c>
      <c r="E771">
        <v>128</v>
      </c>
      <c r="F771">
        <v>38</v>
      </c>
      <c r="G771">
        <v>28</v>
      </c>
      <c r="H771">
        <v>24</v>
      </c>
      <c r="I771">
        <v>17</v>
      </c>
      <c r="J771">
        <v>128</v>
      </c>
      <c r="K771" t="s">
        <v>64</v>
      </c>
      <c r="L771" t="s">
        <v>60</v>
      </c>
    </row>
    <row r="772" spans="1:12" x14ac:dyDescent="0.25">
      <c r="A772">
        <v>202305</v>
      </c>
      <c r="B772" t="s">
        <v>189</v>
      </c>
      <c r="C772" t="s">
        <v>59</v>
      </c>
      <c r="D772" t="s">
        <v>14</v>
      </c>
      <c r="E772">
        <v>110</v>
      </c>
      <c r="F772">
        <v>37</v>
      </c>
      <c r="G772">
        <v>26</v>
      </c>
      <c r="H772">
        <v>21</v>
      </c>
      <c r="I772">
        <v>24</v>
      </c>
      <c r="J772">
        <v>110</v>
      </c>
      <c r="K772" t="s">
        <v>64</v>
      </c>
      <c r="L772" t="s">
        <v>60</v>
      </c>
    </row>
    <row r="773" spans="1:12" x14ac:dyDescent="0.25">
      <c r="A773">
        <v>202305</v>
      </c>
      <c r="B773" t="s">
        <v>159</v>
      </c>
      <c r="C773" t="s">
        <v>190</v>
      </c>
      <c r="D773">
        <v>43</v>
      </c>
      <c r="E773" t="s">
        <v>14</v>
      </c>
      <c r="F773">
        <v>15</v>
      </c>
      <c r="G773" t="s">
        <v>14</v>
      </c>
      <c r="H773">
        <v>51</v>
      </c>
      <c r="I773">
        <v>13</v>
      </c>
      <c r="J773">
        <v>51</v>
      </c>
      <c r="K773" t="s">
        <v>18</v>
      </c>
      <c r="L773" t="s">
        <v>30</v>
      </c>
    </row>
    <row r="774" spans="1:12" x14ac:dyDescent="0.25">
      <c r="A774">
        <v>202305</v>
      </c>
      <c r="B774" t="s">
        <v>160</v>
      </c>
      <c r="C774" t="s">
        <v>190</v>
      </c>
      <c r="D774">
        <v>65</v>
      </c>
      <c r="E774" t="s">
        <v>14</v>
      </c>
      <c r="F774" t="s">
        <v>14</v>
      </c>
      <c r="G774">
        <v>14</v>
      </c>
      <c r="H774">
        <v>44</v>
      </c>
      <c r="I774">
        <v>21</v>
      </c>
      <c r="J774">
        <v>65</v>
      </c>
      <c r="K774" t="s">
        <v>15</v>
      </c>
      <c r="L774" t="s">
        <v>30</v>
      </c>
    </row>
    <row r="775" spans="1:12" x14ac:dyDescent="0.25">
      <c r="A775">
        <v>202305</v>
      </c>
      <c r="B775" t="s">
        <v>161</v>
      </c>
      <c r="C775" t="s">
        <v>190</v>
      </c>
      <c r="D775">
        <v>50</v>
      </c>
      <c r="E775" t="s">
        <v>14</v>
      </c>
      <c r="F775">
        <v>17</v>
      </c>
      <c r="G775">
        <v>16</v>
      </c>
      <c r="H775">
        <v>44</v>
      </c>
      <c r="I775">
        <v>19</v>
      </c>
      <c r="J775">
        <v>50</v>
      </c>
      <c r="K775" t="s">
        <v>15</v>
      </c>
      <c r="L775" t="s">
        <v>16</v>
      </c>
    </row>
    <row r="776" spans="1:12" x14ac:dyDescent="0.25">
      <c r="A776">
        <v>202305</v>
      </c>
      <c r="B776" t="s">
        <v>162</v>
      </c>
      <c r="C776" t="s">
        <v>190</v>
      </c>
      <c r="D776">
        <v>37</v>
      </c>
      <c r="E776" t="s">
        <v>14</v>
      </c>
      <c r="F776">
        <v>17</v>
      </c>
      <c r="G776">
        <v>14</v>
      </c>
      <c r="H776">
        <v>48</v>
      </c>
      <c r="I776">
        <v>20</v>
      </c>
      <c r="J776">
        <v>48</v>
      </c>
      <c r="K776" t="s">
        <v>18</v>
      </c>
      <c r="L776" t="s">
        <v>16</v>
      </c>
    </row>
    <row r="777" spans="1:12" x14ac:dyDescent="0.25">
      <c r="A777">
        <v>202305</v>
      </c>
      <c r="B777" t="s">
        <v>163</v>
      </c>
      <c r="C777" t="s">
        <v>190</v>
      </c>
      <c r="D777">
        <v>42</v>
      </c>
      <c r="E777" t="s">
        <v>14</v>
      </c>
      <c r="F777">
        <v>16</v>
      </c>
      <c r="G777">
        <v>22</v>
      </c>
      <c r="H777">
        <v>57</v>
      </c>
      <c r="I777">
        <v>23</v>
      </c>
      <c r="J777">
        <v>57</v>
      </c>
      <c r="K777" t="s">
        <v>18</v>
      </c>
      <c r="L777" t="s">
        <v>30</v>
      </c>
    </row>
    <row r="778" spans="1:12" x14ac:dyDescent="0.25">
      <c r="A778">
        <v>202305</v>
      </c>
      <c r="B778" t="s">
        <v>164</v>
      </c>
      <c r="C778" t="s">
        <v>190</v>
      </c>
      <c r="D778">
        <v>39</v>
      </c>
      <c r="E778" t="s">
        <v>14</v>
      </c>
      <c r="F778">
        <v>18</v>
      </c>
      <c r="G778">
        <v>16</v>
      </c>
      <c r="H778">
        <v>52</v>
      </c>
      <c r="I778">
        <v>21</v>
      </c>
      <c r="J778">
        <v>52</v>
      </c>
      <c r="K778" t="s">
        <v>18</v>
      </c>
      <c r="L778" t="s">
        <v>30</v>
      </c>
    </row>
    <row r="779" spans="1:12" x14ac:dyDescent="0.25">
      <c r="A779">
        <v>202305</v>
      </c>
      <c r="B779" t="s">
        <v>165</v>
      </c>
      <c r="C779" t="s">
        <v>190</v>
      </c>
      <c r="D779">
        <v>57</v>
      </c>
      <c r="E779" t="s">
        <v>14</v>
      </c>
      <c r="F779">
        <v>18</v>
      </c>
      <c r="G779">
        <v>23</v>
      </c>
      <c r="H779">
        <v>45</v>
      </c>
      <c r="I779">
        <v>25</v>
      </c>
      <c r="J779">
        <v>57</v>
      </c>
      <c r="K779" t="s">
        <v>15</v>
      </c>
      <c r="L779" t="s">
        <v>30</v>
      </c>
    </row>
    <row r="780" spans="1:12" x14ac:dyDescent="0.25">
      <c r="A780">
        <v>202304</v>
      </c>
      <c r="B780" t="s">
        <v>198</v>
      </c>
      <c r="C780" t="s">
        <v>22</v>
      </c>
      <c r="D780">
        <v>34</v>
      </c>
      <c r="E780">
        <v>44</v>
      </c>
      <c r="F780">
        <v>51</v>
      </c>
      <c r="G780">
        <v>11</v>
      </c>
      <c r="H780">
        <v>20</v>
      </c>
      <c r="I780">
        <v>19</v>
      </c>
      <c r="J780">
        <v>51</v>
      </c>
      <c r="K780" t="s">
        <v>62</v>
      </c>
      <c r="L780" t="s">
        <v>30</v>
      </c>
    </row>
    <row r="781" spans="1:12" x14ac:dyDescent="0.25">
      <c r="A781">
        <v>202304</v>
      </c>
      <c r="B781" t="s">
        <v>199</v>
      </c>
      <c r="C781" t="s">
        <v>22</v>
      </c>
      <c r="D781">
        <v>29</v>
      </c>
      <c r="E781">
        <v>46</v>
      </c>
      <c r="F781">
        <v>49</v>
      </c>
      <c r="G781">
        <v>12</v>
      </c>
      <c r="H781">
        <v>24</v>
      </c>
      <c r="I781">
        <v>17</v>
      </c>
      <c r="J781">
        <v>49</v>
      </c>
      <c r="K781" t="s">
        <v>62</v>
      </c>
      <c r="L781" t="s">
        <v>16</v>
      </c>
    </row>
    <row r="782" spans="1:12" x14ac:dyDescent="0.25">
      <c r="A782">
        <v>202304</v>
      </c>
      <c r="B782" t="s">
        <v>200</v>
      </c>
      <c r="C782" t="s">
        <v>22</v>
      </c>
      <c r="D782">
        <v>53</v>
      </c>
      <c r="E782">
        <v>71</v>
      </c>
      <c r="F782">
        <v>52</v>
      </c>
      <c r="G782">
        <v>13</v>
      </c>
      <c r="H782">
        <v>19</v>
      </c>
      <c r="I782">
        <v>29</v>
      </c>
      <c r="J782">
        <v>71</v>
      </c>
      <c r="K782" t="s">
        <v>64</v>
      </c>
      <c r="L782" t="s">
        <v>30</v>
      </c>
    </row>
    <row r="783" spans="1:12" x14ac:dyDescent="0.25">
      <c r="A783">
        <v>202304</v>
      </c>
      <c r="B783" t="s">
        <v>201</v>
      </c>
      <c r="C783" t="s">
        <v>22</v>
      </c>
      <c r="D783">
        <v>46</v>
      </c>
      <c r="E783">
        <v>61</v>
      </c>
      <c r="F783">
        <v>51</v>
      </c>
      <c r="G783">
        <v>13</v>
      </c>
      <c r="H783">
        <v>12</v>
      </c>
      <c r="I783">
        <v>24</v>
      </c>
      <c r="J783">
        <v>61</v>
      </c>
      <c r="K783" t="s">
        <v>64</v>
      </c>
      <c r="L783" t="s">
        <v>30</v>
      </c>
    </row>
    <row r="784" spans="1:12" x14ac:dyDescent="0.25">
      <c r="A784">
        <v>202304</v>
      </c>
      <c r="B784" t="s">
        <v>202</v>
      </c>
      <c r="C784" t="s">
        <v>22</v>
      </c>
      <c r="D784">
        <v>44</v>
      </c>
      <c r="E784">
        <v>68</v>
      </c>
      <c r="F784">
        <v>51</v>
      </c>
      <c r="G784">
        <v>14</v>
      </c>
      <c r="H784">
        <v>22</v>
      </c>
      <c r="I784">
        <v>29</v>
      </c>
      <c r="J784">
        <v>68</v>
      </c>
      <c r="K784" t="s">
        <v>64</v>
      </c>
      <c r="L784" t="s">
        <v>30</v>
      </c>
    </row>
    <row r="785" spans="1:12" x14ac:dyDescent="0.25">
      <c r="A785">
        <v>202304</v>
      </c>
      <c r="B785" t="s">
        <v>203</v>
      </c>
      <c r="C785" t="s">
        <v>22</v>
      </c>
      <c r="D785">
        <v>47</v>
      </c>
      <c r="E785">
        <v>63</v>
      </c>
      <c r="F785">
        <v>49</v>
      </c>
      <c r="G785">
        <v>13</v>
      </c>
      <c r="H785">
        <v>14</v>
      </c>
      <c r="I785">
        <v>31</v>
      </c>
      <c r="J785">
        <v>63</v>
      </c>
      <c r="K785" t="s">
        <v>64</v>
      </c>
      <c r="L785" t="s">
        <v>30</v>
      </c>
    </row>
    <row r="786" spans="1:12" x14ac:dyDescent="0.25">
      <c r="A786">
        <v>202304</v>
      </c>
      <c r="B786" t="s">
        <v>204</v>
      </c>
      <c r="C786" t="s">
        <v>22</v>
      </c>
      <c r="D786">
        <v>43</v>
      </c>
      <c r="E786">
        <v>65</v>
      </c>
      <c r="F786">
        <v>52</v>
      </c>
      <c r="G786">
        <v>12</v>
      </c>
      <c r="H786">
        <v>21</v>
      </c>
      <c r="I786">
        <v>23</v>
      </c>
      <c r="J786">
        <v>65</v>
      </c>
      <c r="K786" t="s">
        <v>64</v>
      </c>
      <c r="L786" t="s">
        <v>30</v>
      </c>
    </row>
    <row r="787" spans="1:12" x14ac:dyDescent="0.25">
      <c r="A787">
        <v>202304</v>
      </c>
      <c r="B787" t="s">
        <v>205</v>
      </c>
      <c r="C787" t="s">
        <v>22</v>
      </c>
      <c r="D787">
        <v>59</v>
      </c>
      <c r="E787">
        <v>82</v>
      </c>
      <c r="F787">
        <v>51</v>
      </c>
      <c r="G787">
        <v>12</v>
      </c>
      <c r="H787">
        <v>35</v>
      </c>
      <c r="I787">
        <v>26</v>
      </c>
      <c r="J787">
        <v>82</v>
      </c>
      <c r="K787" t="s">
        <v>64</v>
      </c>
      <c r="L787" t="s">
        <v>30</v>
      </c>
    </row>
    <row r="788" spans="1:12" x14ac:dyDescent="0.25">
      <c r="A788">
        <v>202304</v>
      </c>
      <c r="B788" t="s">
        <v>206</v>
      </c>
      <c r="C788" t="s">
        <v>22</v>
      </c>
      <c r="D788">
        <v>57</v>
      </c>
      <c r="E788">
        <v>79</v>
      </c>
      <c r="F788">
        <v>52</v>
      </c>
      <c r="G788">
        <v>13</v>
      </c>
      <c r="H788">
        <v>23</v>
      </c>
      <c r="I788">
        <v>27</v>
      </c>
      <c r="J788">
        <v>79</v>
      </c>
      <c r="K788" t="s">
        <v>64</v>
      </c>
      <c r="L788" t="s">
        <v>30</v>
      </c>
    </row>
    <row r="789" spans="1:12" x14ac:dyDescent="0.25">
      <c r="A789">
        <v>202304</v>
      </c>
      <c r="B789" t="s">
        <v>207</v>
      </c>
      <c r="C789" t="s">
        <v>22</v>
      </c>
      <c r="D789">
        <v>38</v>
      </c>
      <c r="E789">
        <v>53</v>
      </c>
      <c r="F789">
        <v>48</v>
      </c>
      <c r="G789">
        <v>11</v>
      </c>
      <c r="H789">
        <v>17</v>
      </c>
      <c r="I789">
        <v>18</v>
      </c>
      <c r="J789">
        <v>53</v>
      </c>
      <c r="K789" t="s">
        <v>64</v>
      </c>
      <c r="L789" t="s">
        <v>30</v>
      </c>
    </row>
    <row r="790" spans="1:12" x14ac:dyDescent="0.25">
      <c r="A790">
        <v>202304</v>
      </c>
      <c r="B790" t="s">
        <v>208</v>
      </c>
      <c r="C790" t="s">
        <v>22</v>
      </c>
      <c r="D790">
        <v>27</v>
      </c>
      <c r="E790">
        <v>51</v>
      </c>
      <c r="F790">
        <v>47</v>
      </c>
      <c r="G790">
        <v>12</v>
      </c>
      <c r="H790">
        <v>14</v>
      </c>
      <c r="I790">
        <v>17</v>
      </c>
      <c r="J790">
        <v>51</v>
      </c>
      <c r="K790" t="s">
        <v>64</v>
      </c>
      <c r="L790" t="s">
        <v>30</v>
      </c>
    </row>
    <row r="791" spans="1:12" x14ac:dyDescent="0.25">
      <c r="A791">
        <v>202304</v>
      </c>
      <c r="B791" t="s">
        <v>209</v>
      </c>
      <c r="C791" t="s">
        <v>22</v>
      </c>
      <c r="D791">
        <v>31</v>
      </c>
      <c r="E791">
        <v>51</v>
      </c>
      <c r="F791">
        <v>46</v>
      </c>
      <c r="G791">
        <v>11</v>
      </c>
      <c r="H791">
        <v>9</v>
      </c>
      <c r="I791">
        <v>14</v>
      </c>
      <c r="J791">
        <v>51</v>
      </c>
      <c r="K791" t="s">
        <v>64</v>
      </c>
      <c r="L791" t="s">
        <v>30</v>
      </c>
    </row>
    <row r="792" spans="1:12" x14ac:dyDescent="0.25">
      <c r="A792">
        <v>202304</v>
      </c>
      <c r="B792" t="s">
        <v>210</v>
      </c>
      <c r="C792" t="s">
        <v>22</v>
      </c>
      <c r="D792">
        <v>27</v>
      </c>
      <c r="E792">
        <v>49</v>
      </c>
      <c r="F792">
        <v>45</v>
      </c>
      <c r="G792">
        <v>10</v>
      </c>
      <c r="H792">
        <v>11</v>
      </c>
      <c r="I792">
        <v>14</v>
      </c>
      <c r="J792">
        <v>49</v>
      </c>
      <c r="K792" t="s">
        <v>64</v>
      </c>
      <c r="L792" t="s">
        <v>16</v>
      </c>
    </row>
    <row r="793" spans="1:12" x14ac:dyDescent="0.25">
      <c r="A793">
        <v>202304</v>
      </c>
      <c r="B793" t="s">
        <v>211</v>
      </c>
      <c r="C793" t="s">
        <v>22</v>
      </c>
      <c r="D793">
        <v>33</v>
      </c>
      <c r="E793">
        <v>57</v>
      </c>
      <c r="F793">
        <v>48</v>
      </c>
      <c r="G793">
        <v>12</v>
      </c>
      <c r="H793">
        <v>14</v>
      </c>
      <c r="I793">
        <v>26</v>
      </c>
      <c r="J793">
        <v>57</v>
      </c>
      <c r="K793" t="s">
        <v>64</v>
      </c>
      <c r="L793" t="s">
        <v>30</v>
      </c>
    </row>
    <row r="794" spans="1:12" x14ac:dyDescent="0.25">
      <c r="A794">
        <v>202304</v>
      </c>
      <c r="B794" t="s">
        <v>212</v>
      </c>
      <c r="C794" t="s">
        <v>22</v>
      </c>
      <c r="D794">
        <v>65</v>
      </c>
      <c r="E794">
        <v>94</v>
      </c>
      <c r="F794">
        <v>52</v>
      </c>
      <c r="G794">
        <v>12</v>
      </c>
      <c r="H794">
        <v>27</v>
      </c>
      <c r="I794">
        <v>53</v>
      </c>
      <c r="J794">
        <v>94</v>
      </c>
      <c r="K794" t="s">
        <v>64</v>
      </c>
      <c r="L794" t="s">
        <v>30</v>
      </c>
    </row>
    <row r="795" spans="1:12" x14ac:dyDescent="0.25">
      <c r="A795">
        <v>202304</v>
      </c>
      <c r="B795" t="s">
        <v>213</v>
      </c>
      <c r="C795" t="s">
        <v>22</v>
      </c>
      <c r="D795">
        <v>48</v>
      </c>
      <c r="E795">
        <v>63</v>
      </c>
      <c r="F795">
        <v>50</v>
      </c>
      <c r="G795">
        <v>11</v>
      </c>
      <c r="H795">
        <v>21</v>
      </c>
      <c r="I795">
        <v>22</v>
      </c>
      <c r="J795">
        <v>63</v>
      </c>
      <c r="K795" t="s">
        <v>64</v>
      </c>
      <c r="L795" t="s">
        <v>30</v>
      </c>
    </row>
    <row r="796" spans="1:12" x14ac:dyDescent="0.25">
      <c r="A796">
        <v>202304</v>
      </c>
      <c r="B796" t="s">
        <v>214</v>
      </c>
      <c r="C796" t="s">
        <v>22</v>
      </c>
      <c r="D796">
        <v>42</v>
      </c>
      <c r="E796">
        <v>58</v>
      </c>
      <c r="F796">
        <v>48</v>
      </c>
      <c r="G796">
        <v>11</v>
      </c>
      <c r="H796">
        <v>18</v>
      </c>
      <c r="I796">
        <v>24</v>
      </c>
      <c r="J796">
        <v>58</v>
      </c>
      <c r="K796" t="s">
        <v>64</v>
      </c>
      <c r="L796" t="s">
        <v>30</v>
      </c>
    </row>
    <row r="797" spans="1:12" x14ac:dyDescent="0.25">
      <c r="A797">
        <v>202304</v>
      </c>
      <c r="B797" t="s">
        <v>215</v>
      </c>
      <c r="C797" t="s">
        <v>22</v>
      </c>
      <c r="D797">
        <v>51</v>
      </c>
      <c r="E797">
        <v>72</v>
      </c>
      <c r="F797">
        <v>52</v>
      </c>
      <c r="G797">
        <v>9</v>
      </c>
      <c r="H797">
        <v>27</v>
      </c>
      <c r="I797">
        <v>26</v>
      </c>
      <c r="J797">
        <v>72</v>
      </c>
      <c r="K797" t="s">
        <v>64</v>
      </c>
      <c r="L797" t="s">
        <v>30</v>
      </c>
    </row>
    <row r="798" spans="1:12" x14ac:dyDescent="0.25">
      <c r="A798">
        <v>202304</v>
      </c>
      <c r="B798" t="s">
        <v>216</v>
      </c>
      <c r="C798" t="s">
        <v>22</v>
      </c>
      <c r="D798">
        <v>51</v>
      </c>
      <c r="E798">
        <v>75</v>
      </c>
      <c r="F798">
        <v>50</v>
      </c>
      <c r="G798">
        <v>9</v>
      </c>
      <c r="H798">
        <v>33</v>
      </c>
      <c r="I798">
        <v>27</v>
      </c>
      <c r="J798">
        <v>75</v>
      </c>
      <c r="K798" t="s">
        <v>64</v>
      </c>
      <c r="L798" t="s">
        <v>30</v>
      </c>
    </row>
    <row r="799" spans="1:12" x14ac:dyDescent="0.25">
      <c r="A799">
        <v>202304</v>
      </c>
      <c r="B799" t="s">
        <v>148</v>
      </c>
      <c r="C799" t="s">
        <v>22</v>
      </c>
      <c r="D799">
        <v>43</v>
      </c>
      <c r="E799">
        <v>60</v>
      </c>
      <c r="F799">
        <v>45</v>
      </c>
      <c r="G799">
        <v>11</v>
      </c>
      <c r="H799">
        <v>35</v>
      </c>
      <c r="I799">
        <v>27</v>
      </c>
      <c r="J799">
        <v>60</v>
      </c>
      <c r="K799" t="s">
        <v>64</v>
      </c>
      <c r="L799" t="s">
        <v>30</v>
      </c>
    </row>
    <row r="800" spans="1:12" x14ac:dyDescent="0.25">
      <c r="A800">
        <v>202304</v>
      </c>
      <c r="B800" t="s">
        <v>149</v>
      </c>
      <c r="C800" t="s">
        <v>22</v>
      </c>
      <c r="D800">
        <v>49</v>
      </c>
      <c r="E800">
        <v>71</v>
      </c>
      <c r="F800">
        <v>46</v>
      </c>
      <c r="G800">
        <v>9</v>
      </c>
      <c r="H800">
        <v>36</v>
      </c>
      <c r="I800">
        <v>23</v>
      </c>
      <c r="J800">
        <v>71</v>
      </c>
      <c r="K800" t="s">
        <v>64</v>
      </c>
      <c r="L800" t="s">
        <v>30</v>
      </c>
    </row>
    <row r="801" spans="1:12" x14ac:dyDescent="0.25">
      <c r="A801">
        <v>202304</v>
      </c>
      <c r="B801" t="s">
        <v>150</v>
      </c>
      <c r="C801" t="s">
        <v>22</v>
      </c>
      <c r="D801">
        <v>45</v>
      </c>
      <c r="E801">
        <v>66</v>
      </c>
      <c r="F801">
        <v>46</v>
      </c>
      <c r="G801">
        <v>11</v>
      </c>
      <c r="H801">
        <v>32</v>
      </c>
      <c r="I801">
        <v>18</v>
      </c>
      <c r="J801">
        <v>66</v>
      </c>
      <c r="K801" t="s">
        <v>64</v>
      </c>
      <c r="L801" t="s">
        <v>30</v>
      </c>
    </row>
    <row r="802" spans="1:12" x14ac:dyDescent="0.25">
      <c r="A802">
        <v>202304</v>
      </c>
      <c r="B802" t="s">
        <v>151</v>
      </c>
      <c r="C802" t="s">
        <v>22</v>
      </c>
      <c r="D802">
        <v>45</v>
      </c>
      <c r="E802">
        <v>64</v>
      </c>
      <c r="F802">
        <v>50</v>
      </c>
      <c r="G802">
        <v>8</v>
      </c>
      <c r="H802">
        <v>38</v>
      </c>
      <c r="I802">
        <v>12</v>
      </c>
      <c r="J802">
        <v>64</v>
      </c>
      <c r="K802" t="s">
        <v>64</v>
      </c>
      <c r="L802" t="s">
        <v>30</v>
      </c>
    </row>
    <row r="803" spans="1:12" x14ac:dyDescent="0.25">
      <c r="A803">
        <v>202304</v>
      </c>
      <c r="B803" t="s">
        <v>152</v>
      </c>
      <c r="C803" t="s">
        <v>22</v>
      </c>
      <c r="D803">
        <v>42</v>
      </c>
      <c r="E803">
        <v>64</v>
      </c>
      <c r="F803">
        <v>47</v>
      </c>
      <c r="G803">
        <v>9</v>
      </c>
      <c r="H803">
        <v>32</v>
      </c>
      <c r="I803">
        <v>21</v>
      </c>
      <c r="J803">
        <v>64</v>
      </c>
      <c r="K803" t="s">
        <v>64</v>
      </c>
      <c r="L803" t="s">
        <v>30</v>
      </c>
    </row>
    <row r="804" spans="1:12" x14ac:dyDescent="0.25">
      <c r="A804">
        <v>202304</v>
      </c>
      <c r="B804" t="s">
        <v>153</v>
      </c>
      <c r="C804" t="s">
        <v>22</v>
      </c>
      <c r="D804">
        <v>33</v>
      </c>
      <c r="E804">
        <v>48</v>
      </c>
      <c r="F804">
        <v>45</v>
      </c>
      <c r="G804">
        <v>9</v>
      </c>
      <c r="H804">
        <v>25</v>
      </c>
      <c r="I804">
        <v>19</v>
      </c>
      <c r="J804">
        <v>48</v>
      </c>
      <c r="K804" t="s">
        <v>64</v>
      </c>
      <c r="L804" t="s">
        <v>16</v>
      </c>
    </row>
    <row r="805" spans="1:12" x14ac:dyDescent="0.25">
      <c r="A805">
        <v>202304</v>
      </c>
      <c r="B805" t="s">
        <v>154</v>
      </c>
      <c r="C805" t="s">
        <v>22</v>
      </c>
      <c r="D805">
        <v>35</v>
      </c>
      <c r="E805">
        <v>53</v>
      </c>
      <c r="F805">
        <v>46</v>
      </c>
      <c r="G805">
        <v>11</v>
      </c>
      <c r="H805">
        <v>23</v>
      </c>
      <c r="I805">
        <v>21</v>
      </c>
      <c r="J805">
        <v>53</v>
      </c>
      <c r="K805" t="s">
        <v>64</v>
      </c>
      <c r="L805" t="s">
        <v>30</v>
      </c>
    </row>
    <row r="806" spans="1:12" x14ac:dyDescent="0.25">
      <c r="A806">
        <v>202304</v>
      </c>
      <c r="B806" t="s">
        <v>155</v>
      </c>
      <c r="C806" t="s">
        <v>22</v>
      </c>
      <c r="D806">
        <v>50</v>
      </c>
      <c r="E806">
        <v>68</v>
      </c>
      <c r="F806">
        <v>45</v>
      </c>
      <c r="G806">
        <v>11</v>
      </c>
      <c r="H806">
        <v>30</v>
      </c>
      <c r="I806">
        <v>31</v>
      </c>
      <c r="J806">
        <v>68</v>
      </c>
      <c r="K806" t="s">
        <v>64</v>
      </c>
      <c r="L806" t="s">
        <v>30</v>
      </c>
    </row>
    <row r="807" spans="1:12" x14ac:dyDescent="0.25">
      <c r="A807">
        <v>202304</v>
      </c>
      <c r="B807" t="s">
        <v>156</v>
      </c>
      <c r="C807" t="s">
        <v>22</v>
      </c>
      <c r="D807">
        <v>34</v>
      </c>
      <c r="E807">
        <v>51</v>
      </c>
      <c r="F807">
        <v>45</v>
      </c>
      <c r="G807">
        <v>8</v>
      </c>
      <c r="H807">
        <v>29</v>
      </c>
      <c r="I807">
        <v>21</v>
      </c>
      <c r="J807">
        <v>51</v>
      </c>
      <c r="K807" t="s">
        <v>64</v>
      </c>
      <c r="L807" t="s">
        <v>30</v>
      </c>
    </row>
    <row r="808" spans="1:12" x14ac:dyDescent="0.25">
      <c r="A808">
        <v>202304</v>
      </c>
      <c r="B808" t="s">
        <v>157</v>
      </c>
      <c r="C808" t="s">
        <v>22</v>
      </c>
      <c r="D808">
        <v>52</v>
      </c>
      <c r="E808">
        <v>81</v>
      </c>
      <c r="F808">
        <v>46</v>
      </c>
      <c r="G808">
        <v>13</v>
      </c>
      <c r="H808">
        <v>36</v>
      </c>
      <c r="I808">
        <v>31</v>
      </c>
      <c r="J808">
        <v>81</v>
      </c>
      <c r="K808" t="s">
        <v>64</v>
      </c>
      <c r="L808" t="s">
        <v>30</v>
      </c>
    </row>
    <row r="809" spans="1:12" x14ac:dyDescent="0.25">
      <c r="A809">
        <v>202304</v>
      </c>
      <c r="B809" t="s">
        <v>158</v>
      </c>
      <c r="C809" t="s">
        <v>22</v>
      </c>
      <c r="D809">
        <v>61</v>
      </c>
      <c r="E809">
        <v>87</v>
      </c>
      <c r="F809">
        <v>50</v>
      </c>
      <c r="G809">
        <v>10</v>
      </c>
      <c r="H809">
        <v>42</v>
      </c>
      <c r="I809">
        <v>26</v>
      </c>
      <c r="J809">
        <v>87</v>
      </c>
      <c r="K809" t="s">
        <v>64</v>
      </c>
      <c r="L809" t="s">
        <v>30</v>
      </c>
    </row>
    <row r="810" spans="1:12" x14ac:dyDescent="0.25">
      <c r="A810">
        <v>202304</v>
      </c>
      <c r="B810" t="s">
        <v>198</v>
      </c>
      <c r="C810" t="s">
        <v>56</v>
      </c>
      <c r="D810">
        <v>31</v>
      </c>
      <c r="E810">
        <v>40</v>
      </c>
      <c r="F810">
        <v>22</v>
      </c>
      <c r="G810">
        <v>6</v>
      </c>
      <c r="H810">
        <v>24</v>
      </c>
      <c r="I810">
        <v>14</v>
      </c>
      <c r="J810">
        <v>40</v>
      </c>
      <c r="K810" t="s">
        <v>64</v>
      </c>
      <c r="L810" t="s">
        <v>16</v>
      </c>
    </row>
    <row r="811" spans="1:12" x14ac:dyDescent="0.25">
      <c r="A811">
        <v>202304</v>
      </c>
      <c r="B811" t="s">
        <v>199</v>
      </c>
      <c r="C811" t="s">
        <v>56</v>
      </c>
      <c r="D811">
        <v>27</v>
      </c>
      <c r="E811">
        <v>41</v>
      </c>
      <c r="F811">
        <v>22</v>
      </c>
      <c r="G811">
        <v>7</v>
      </c>
      <c r="H811">
        <v>26</v>
      </c>
      <c r="I811">
        <v>18</v>
      </c>
      <c r="J811">
        <v>41</v>
      </c>
      <c r="K811" t="s">
        <v>64</v>
      </c>
      <c r="L811" t="s">
        <v>16</v>
      </c>
    </row>
    <row r="812" spans="1:12" x14ac:dyDescent="0.25">
      <c r="A812">
        <v>202304</v>
      </c>
      <c r="B812" t="s">
        <v>200</v>
      </c>
      <c r="C812" t="s">
        <v>56</v>
      </c>
      <c r="D812">
        <v>64</v>
      </c>
      <c r="E812">
        <v>79</v>
      </c>
      <c r="F812">
        <v>40</v>
      </c>
      <c r="G812">
        <v>12</v>
      </c>
      <c r="H812">
        <v>31</v>
      </c>
      <c r="I812">
        <v>29</v>
      </c>
      <c r="J812">
        <v>79</v>
      </c>
      <c r="K812" t="s">
        <v>64</v>
      </c>
      <c r="L812" t="s">
        <v>30</v>
      </c>
    </row>
    <row r="813" spans="1:12" x14ac:dyDescent="0.25">
      <c r="A813">
        <v>202304</v>
      </c>
      <c r="B813" t="s">
        <v>201</v>
      </c>
      <c r="C813" t="s">
        <v>56</v>
      </c>
      <c r="D813">
        <v>50</v>
      </c>
      <c r="E813">
        <v>56</v>
      </c>
      <c r="F813">
        <v>22</v>
      </c>
      <c r="G813">
        <v>10</v>
      </c>
      <c r="H813">
        <v>21</v>
      </c>
      <c r="I813">
        <v>21</v>
      </c>
      <c r="J813">
        <v>56</v>
      </c>
      <c r="K813" t="s">
        <v>64</v>
      </c>
      <c r="L813" t="s">
        <v>30</v>
      </c>
    </row>
    <row r="814" spans="1:12" x14ac:dyDescent="0.25">
      <c r="A814">
        <v>202304</v>
      </c>
      <c r="B814" t="s">
        <v>202</v>
      </c>
      <c r="C814" t="s">
        <v>56</v>
      </c>
      <c r="D814">
        <v>48</v>
      </c>
      <c r="E814">
        <v>68</v>
      </c>
      <c r="F814">
        <v>26</v>
      </c>
      <c r="G814">
        <v>9</v>
      </c>
      <c r="H814">
        <v>36</v>
      </c>
      <c r="I814">
        <v>24</v>
      </c>
      <c r="J814">
        <v>68</v>
      </c>
      <c r="K814" t="s">
        <v>64</v>
      </c>
      <c r="L814" t="s">
        <v>30</v>
      </c>
    </row>
    <row r="815" spans="1:12" x14ac:dyDescent="0.25">
      <c r="A815">
        <v>202304</v>
      </c>
      <c r="B815" t="s">
        <v>203</v>
      </c>
      <c r="C815" t="s">
        <v>56</v>
      </c>
      <c r="D815">
        <v>57</v>
      </c>
      <c r="E815">
        <v>70</v>
      </c>
      <c r="F815">
        <v>25</v>
      </c>
      <c r="G815">
        <v>9</v>
      </c>
      <c r="H815">
        <v>30</v>
      </c>
      <c r="I815">
        <v>26</v>
      </c>
      <c r="J815">
        <v>70</v>
      </c>
      <c r="K815" t="s">
        <v>64</v>
      </c>
      <c r="L815" t="s">
        <v>30</v>
      </c>
    </row>
    <row r="816" spans="1:12" x14ac:dyDescent="0.25">
      <c r="A816">
        <v>202304</v>
      </c>
      <c r="B816" t="s">
        <v>204</v>
      </c>
      <c r="C816" t="s">
        <v>56</v>
      </c>
      <c r="D816">
        <v>50</v>
      </c>
      <c r="E816">
        <v>71</v>
      </c>
      <c r="F816">
        <v>31</v>
      </c>
      <c r="G816">
        <v>8</v>
      </c>
      <c r="H816">
        <v>34</v>
      </c>
      <c r="I816">
        <v>20</v>
      </c>
      <c r="J816">
        <v>71</v>
      </c>
      <c r="K816" t="s">
        <v>64</v>
      </c>
      <c r="L816" t="s">
        <v>30</v>
      </c>
    </row>
    <row r="817" spans="1:12" x14ac:dyDescent="0.25">
      <c r="A817">
        <v>202304</v>
      </c>
      <c r="B817" t="s">
        <v>205</v>
      </c>
      <c r="C817" t="s">
        <v>56</v>
      </c>
      <c r="D817">
        <v>67</v>
      </c>
      <c r="E817">
        <v>87</v>
      </c>
      <c r="F817">
        <v>30</v>
      </c>
      <c r="G817">
        <v>8</v>
      </c>
      <c r="H817">
        <v>49</v>
      </c>
      <c r="I817">
        <v>23</v>
      </c>
      <c r="J817">
        <v>87</v>
      </c>
      <c r="K817" t="s">
        <v>64</v>
      </c>
      <c r="L817" t="s">
        <v>30</v>
      </c>
    </row>
    <row r="818" spans="1:12" x14ac:dyDescent="0.25">
      <c r="A818">
        <v>202304</v>
      </c>
      <c r="B818" t="s">
        <v>206</v>
      </c>
      <c r="C818" t="s">
        <v>56</v>
      </c>
      <c r="D818">
        <v>71</v>
      </c>
      <c r="E818">
        <v>92</v>
      </c>
      <c r="F818">
        <v>35</v>
      </c>
      <c r="G818">
        <v>15</v>
      </c>
      <c r="H818">
        <v>32</v>
      </c>
      <c r="I818">
        <v>34</v>
      </c>
      <c r="J818">
        <v>92</v>
      </c>
      <c r="K818" t="s">
        <v>64</v>
      </c>
      <c r="L818" t="s">
        <v>30</v>
      </c>
    </row>
    <row r="819" spans="1:12" x14ac:dyDescent="0.25">
      <c r="A819">
        <v>202304</v>
      </c>
      <c r="B819" t="s">
        <v>207</v>
      </c>
      <c r="C819" t="s">
        <v>56</v>
      </c>
      <c r="D819">
        <v>31</v>
      </c>
      <c r="E819">
        <v>39</v>
      </c>
      <c r="F819">
        <v>21</v>
      </c>
      <c r="G819">
        <v>5</v>
      </c>
      <c r="H819">
        <v>27</v>
      </c>
      <c r="I819">
        <v>12</v>
      </c>
      <c r="J819">
        <v>39</v>
      </c>
      <c r="K819" t="s">
        <v>64</v>
      </c>
      <c r="L819" t="s">
        <v>16</v>
      </c>
    </row>
    <row r="820" spans="1:12" x14ac:dyDescent="0.25">
      <c r="A820">
        <v>202304</v>
      </c>
      <c r="B820" t="s">
        <v>208</v>
      </c>
      <c r="C820" t="s">
        <v>56</v>
      </c>
      <c r="D820">
        <v>24</v>
      </c>
      <c r="E820">
        <v>32</v>
      </c>
      <c r="F820">
        <v>22</v>
      </c>
      <c r="G820">
        <v>6</v>
      </c>
      <c r="H820">
        <v>19</v>
      </c>
      <c r="I820">
        <v>13</v>
      </c>
      <c r="J820">
        <v>32</v>
      </c>
      <c r="K820" t="s">
        <v>64</v>
      </c>
      <c r="L820" t="s">
        <v>16</v>
      </c>
    </row>
    <row r="821" spans="1:12" x14ac:dyDescent="0.25">
      <c r="A821">
        <v>202304</v>
      </c>
      <c r="B821" t="s">
        <v>209</v>
      </c>
      <c r="C821" t="s">
        <v>56</v>
      </c>
      <c r="D821">
        <v>27</v>
      </c>
      <c r="E821">
        <v>35</v>
      </c>
      <c r="F821">
        <v>20</v>
      </c>
      <c r="G821">
        <v>6</v>
      </c>
      <c r="H821">
        <v>16</v>
      </c>
      <c r="I821">
        <v>12</v>
      </c>
      <c r="J821">
        <v>35</v>
      </c>
      <c r="K821" t="s">
        <v>64</v>
      </c>
      <c r="L821" t="s">
        <v>16</v>
      </c>
    </row>
    <row r="822" spans="1:12" x14ac:dyDescent="0.25">
      <c r="A822">
        <v>202304</v>
      </c>
      <c r="B822" t="s">
        <v>210</v>
      </c>
      <c r="C822" t="s">
        <v>56</v>
      </c>
      <c r="D822">
        <v>27</v>
      </c>
      <c r="E822">
        <v>36</v>
      </c>
      <c r="F822">
        <v>19</v>
      </c>
      <c r="G822">
        <v>6</v>
      </c>
      <c r="H822">
        <v>19</v>
      </c>
      <c r="I822">
        <v>13</v>
      </c>
      <c r="J822">
        <v>36</v>
      </c>
      <c r="K822" t="s">
        <v>64</v>
      </c>
      <c r="L822" t="s">
        <v>16</v>
      </c>
    </row>
    <row r="823" spans="1:12" x14ac:dyDescent="0.25">
      <c r="A823">
        <v>202304</v>
      </c>
      <c r="B823" t="s">
        <v>211</v>
      </c>
      <c r="C823" t="s">
        <v>56</v>
      </c>
      <c r="D823">
        <v>40</v>
      </c>
      <c r="E823">
        <v>57</v>
      </c>
      <c r="F823">
        <v>25</v>
      </c>
      <c r="G823">
        <v>9</v>
      </c>
      <c r="H823">
        <v>28</v>
      </c>
      <c r="I823">
        <v>21</v>
      </c>
      <c r="J823">
        <v>57</v>
      </c>
      <c r="K823" t="s">
        <v>64</v>
      </c>
      <c r="L823" t="s">
        <v>30</v>
      </c>
    </row>
    <row r="824" spans="1:12" x14ac:dyDescent="0.25">
      <c r="A824">
        <v>202304</v>
      </c>
      <c r="B824" t="s">
        <v>212</v>
      </c>
      <c r="C824" t="s">
        <v>56</v>
      </c>
      <c r="D824">
        <v>64</v>
      </c>
      <c r="E824">
        <v>77</v>
      </c>
      <c r="F824">
        <v>30</v>
      </c>
      <c r="G824">
        <v>14</v>
      </c>
      <c r="H824">
        <v>34</v>
      </c>
      <c r="I824">
        <v>31</v>
      </c>
      <c r="J824">
        <v>77</v>
      </c>
      <c r="K824" t="s">
        <v>64</v>
      </c>
      <c r="L824" t="s">
        <v>30</v>
      </c>
    </row>
    <row r="825" spans="1:12" x14ac:dyDescent="0.25">
      <c r="A825">
        <v>202304</v>
      </c>
      <c r="B825" t="s">
        <v>213</v>
      </c>
      <c r="C825" t="s">
        <v>56</v>
      </c>
      <c r="D825">
        <v>50</v>
      </c>
      <c r="E825">
        <v>62</v>
      </c>
      <c r="F825">
        <v>26</v>
      </c>
      <c r="G825">
        <v>9</v>
      </c>
      <c r="H825">
        <v>28</v>
      </c>
      <c r="I825">
        <v>23</v>
      </c>
      <c r="J825">
        <v>62</v>
      </c>
      <c r="K825" t="s">
        <v>64</v>
      </c>
      <c r="L825" t="s">
        <v>30</v>
      </c>
    </row>
    <row r="826" spans="1:12" x14ac:dyDescent="0.25">
      <c r="A826">
        <v>202304</v>
      </c>
      <c r="B826" t="s">
        <v>214</v>
      </c>
      <c r="C826" t="s">
        <v>56</v>
      </c>
      <c r="D826">
        <v>45</v>
      </c>
      <c r="E826">
        <v>56</v>
      </c>
      <c r="F826">
        <v>25</v>
      </c>
      <c r="G826">
        <v>8</v>
      </c>
      <c r="H826">
        <v>27</v>
      </c>
      <c r="I826">
        <v>21</v>
      </c>
      <c r="J826">
        <v>56</v>
      </c>
      <c r="K826" t="s">
        <v>64</v>
      </c>
      <c r="L826" t="s">
        <v>30</v>
      </c>
    </row>
    <row r="827" spans="1:12" x14ac:dyDescent="0.25">
      <c r="A827">
        <v>202304</v>
      </c>
      <c r="B827" t="s">
        <v>215</v>
      </c>
      <c r="C827" t="s">
        <v>56</v>
      </c>
      <c r="D827">
        <v>55</v>
      </c>
      <c r="E827">
        <v>71</v>
      </c>
      <c r="F827">
        <v>37</v>
      </c>
      <c r="G827">
        <v>6</v>
      </c>
      <c r="H827">
        <v>35</v>
      </c>
      <c r="I827">
        <v>18</v>
      </c>
      <c r="J827">
        <v>71</v>
      </c>
      <c r="K827" t="s">
        <v>64</v>
      </c>
      <c r="L827" t="s">
        <v>30</v>
      </c>
    </row>
    <row r="828" spans="1:12" x14ac:dyDescent="0.25">
      <c r="A828">
        <v>202304</v>
      </c>
      <c r="B828" t="s">
        <v>216</v>
      </c>
      <c r="C828" t="s">
        <v>56</v>
      </c>
      <c r="D828">
        <v>56</v>
      </c>
      <c r="E828">
        <v>75</v>
      </c>
      <c r="F828">
        <v>29</v>
      </c>
      <c r="G828">
        <v>10</v>
      </c>
      <c r="H828">
        <v>45</v>
      </c>
      <c r="I828">
        <v>22</v>
      </c>
      <c r="J828">
        <v>75</v>
      </c>
      <c r="K828" t="s">
        <v>64</v>
      </c>
      <c r="L828" t="s">
        <v>30</v>
      </c>
    </row>
    <row r="829" spans="1:12" x14ac:dyDescent="0.25">
      <c r="A829">
        <v>202304</v>
      </c>
      <c r="B829" t="s">
        <v>148</v>
      </c>
      <c r="C829" t="s">
        <v>56</v>
      </c>
      <c r="D829">
        <v>48</v>
      </c>
      <c r="E829">
        <v>67</v>
      </c>
      <c r="F829">
        <v>24</v>
      </c>
      <c r="G829">
        <v>13</v>
      </c>
      <c r="H829">
        <v>47</v>
      </c>
      <c r="I829">
        <v>26</v>
      </c>
      <c r="J829">
        <v>67</v>
      </c>
      <c r="K829" t="s">
        <v>64</v>
      </c>
      <c r="L829" t="s">
        <v>30</v>
      </c>
    </row>
    <row r="830" spans="1:12" x14ac:dyDescent="0.25">
      <c r="A830">
        <v>202304</v>
      </c>
      <c r="B830" t="s">
        <v>149</v>
      </c>
      <c r="C830" t="s">
        <v>56</v>
      </c>
      <c r="D830">
        <v>54</v>
      </c>
      <c r="E830">
        <v>72</v>
      </c>
      <c r="F830">
        <v>22</v>
      </c>
      <c r="G830">
        <v>8</v>
      </c>
      <c r="H830">
        <v>49</v>
      </c>
      <c r="I830">
        <v>15</v>
      </c>
      <c r="J830">
        <v>72</v>
      </c>
      <c r="K830" t="s">
        <v>64</v>
      </c>
      <c r="L830" t="s">
        <v>30</v>
      </c>
    </row>
    <row r="831" spans="1:12" x14ac:dyDescent="0.25">
      <c r="A831">
        <v>202304</v>
      </c>
      <c r="B831" t="s">
        <v>150</v>
      </c>
      <c r="C831" t="s">
        <v>56</v>
      </c>
      <c r="D831">
        <v>47</v>
      </c>
      <c r="E831">
        <v>64</v>
      </c>
      <c r="F831">
        <v>37</v>
      </c>
      <c r="G831">
        <v>7</v>
      </c>
      <c r="H831">
        <v>44</v>
      </c>
      <c r="I831">
        <v>11</v>
      </c>
      <c r="J831">
        <v>64</v>
      </c>
      <c r="K831" t="s">
        <v>64</v>
      </c>
      <c r="L831" t="s">
        <v>30</v>
      </c>
    </row>
    <row r="832" spans="1:12" x14ac:dyDescent="0.25">
      <c r="A832">
        <v>202304</v>
      </c>
      <c r="B832" t="s">
        <v>151</v>
      </c>
      <c r="C832" t="s">
        <v>56</v>
      </c>
      <c r="D832">
        <v>46</v>
      </c>
      <c r="E832">
        <v>64</v>
      </c>
      <c r="F832">
        <v>21</v>
      </c>
      <c r="G832">
        <v>4</v>
      </c>
      <c r="H832">
        <v>51</v>
      </c>
      <c r="I832">
        <v>6</v>
      </c>
      <c r="J832">
        <v>64</v>
      </c>
      <c r="K832" t="s">
        <v>64</v>
      </c>
      <c r="L832" t="s">
        <v>30</v>
      </c>
    </row>
    <row r="833" spans="1:12" x14ac:dyDescent="0.25">
      <c r="A833">
        <v>202304</v>
      </c>
      <c r="B833" t="s">
        <v>152</v>
      </c>
      <c r="C833" t="s">
        <v>56</v>
      </c>
      <c r="D833">
        <v>51</v>
      </c>
      <c r="E833">
        <v>65</v>
      </c>
      <c r="F833">
        <v>41</v>
      </c>
      <c r="G833">
        <v>6</v>
      </c>
      <c r="H833">
        <v>39</v>
      </c>
      <c r="I833">
        <v>17</v>
      </c>
      <c r="J833">
        <v>65</v>
      </c>
      <c r="K833" t="s">
        <v>64</v>
      </c>
      <c r="L833" t="s">
        <v>30</v>
      </c>
    </row>
    <row r="834" spans="1:12" x14ac:dyDescent="0.25">
      <c r="A834">
        <v>202304</v>
      </c>
      <c r="B834" t="s">
        <v>153</v>
      </c>
      <c r="C834" t="s">
        <v>56</v>
      </c>
      <c r="D834">
        <v>37</v>
      </c>
      <c r="E834">
        <v>52</v>
      </c>
      <c r="F834">
        <v>25</v>
      </c>
      <c r="G834">
        <v>6</v>
      </c>
      <c r="H834">
        <v>34</v>
      </c>
      <c r="I834">
        <v>15</v>
      </c>
      <c r="J834">
        <v>52</v>
      </c>
      <c r="K834" t="s">
        <v>64</v>
      </c>
      <c r="L834" t="s">
        <v>30</v>
      </c>
    </row>
    <row r="835" spans="1:12" x14ac:dyDescent="0.25">
      <c r="A835">
        <v>202304</v>
      </c>
      <c r="B835" t="s">
        <v>154</v>
      </c>
      <c r="C835" t="s">
        <v>56</v>
      </c>
      <c r="D835">
        <v>42</v>
      </c>
      <c r="E835">
        <v>57</v>
      </c>
      <c r="F835">
        <v>32</v>
      </c>
      <c r="G835">
        <v>7</v>
      </c>
      <c r="H835">
        <v>27</v>
      </c>
      <c r="I835">
        <v>13</v>
      </c>
      <c r="J835">
        <v>57</v>
      </c>
      <c r="K835" t="s">
        <v>64</v>
      </c>
      <c r="L835" t="s">
        <v>30</v>
      </c>
    </row>
    <row r="836" spans="1:12" x14ac:dyDescent="0.25">
      <c r="A836">
        <v>202304</v>
      </c>
      <c r="B836" t="s">
        <v>155</v>
      </c>
      <c r="C836" t="s">
        <v>56</v>
      </c>
      <c r="D836">
        <v>53</v>
      </c>
      <c r="E836">
        <v>70</v>
      </c>
      <c r="F836">
        <v>26</v>
      </c>
      <c r="G836">
        <v>13</v>
      </c>
      <c r="H836">
        <v>33</v>
      </c>
      <c r="I836">
        <v>23</v>
      </c>
      <c r="J836">
        <v>70</v>
      </c>
      <c r="K836" t="s">
        <v>64</v>
      </c>
      <c r="L836" t="s">
        <v>30</v>
      </c>
    </row>
    <row r="837" spans="1:12" x14ac:dyDescent="0.25">
      <c r="A837">
        <v>202304</v>
      </c>
      <c r="B837" t="s">
        <v>156</v>
      </c>
      <c r="C837" t="s">
        <v>56</v>
      </c>
      <c r="D837">
        <v>40</v>
      </c>
      <c r="E837">
        <v>54</v>
      </c>
      <c r="F837">
        <v>21</v>
      </c>
      <c r="G837">
        <v>4</v>
      </c>
      <c r="H837">
        <v>35</v>
      </c>
      <c r="I837">
        <v>12</v>
      </c>
      <c r="J837">
        <v>54</v>
      </c>
      <c r="K837" t="s">
        <v>64</v>
      </c>
      <c r="L837" t="s">
        <v>30</v>
      </c>
    </row>
    <row r="838" spans="1:12" x14ac:dyDescent="0.25">
      <c r="A838">
        <v>202304</v>
      </c>
      <c r="B838" t="s">
        <v>157</v>
      </c>
      <c r="C838" t="s">
        <v>56</v>
      </c>
      <c r="D838">
        <v>56</v>
      </c>
      <c r="E838">
        <v>74</v>
      </c>
      <c r="F838">
        <v>22</v>
      </c>
      <c r="G838">
        <v>9</v>
      </c>
      <c r="H838">
        <v>42</v>
      </c>
      <c r="I838">
        <v>18</v>
      </c>
      <c r="J838">
        <v>74</v>
      </c>
      <c r="K838" t="s">
        <v>64</v>
      </c>
      <c r="L838" t="s">
        <v>30</v>
      </c>
    </row>
    <row r="839" spans="1:12" x14ac:dyDescent="0.25">
      <c r="A839">
        <v>202304</v>
      </c>
      <c r="B839" t="s">
        <v>158</v>
      </c>
      <c r="C839" t="s">
        <v>56</v>
      </c>
      <c r="D839">
        <v>64</v>
      </c>
      <c r="E839">
        <v>84</v>
      </c>
      <c r="F839">
        <v>29</v>
      </c>
      <c r="G839">
        <v>7</v>
      </c>
      <c r="H839">
        <v>47</v>
      </c>
      <c r="I839">
        <v>15</v>
      </c>
      <c r="J839">
        <v>84</v>
      </c>
      <c r="K839" t="s">
        <v>64</v>
      </c>
      <c r="L839" t="s">
        <v>30</v>
      </c>
    </row>
    <row r="840" spans="1:12" x14ac:dyDescent="0.25">
      <c r="A840">
        <v>202304</v>
      </c>
      <c r="B840" t="s">
        <v>198</v>
      </c>
      <c r="C840" t="s">
        <v>58</v>
      </c>
      <c r="D840">
        <v>26</v>
      </c>
      <c r="E840">
        <v>33</v>
      </c>
      <c r="F840">
        <v>35</v>
      </c>
      <c r="G840">
        <v>3</v>
      </c>
      <c r="H840">
        <v>13</v>
      </c>
      <c r="I840" t="s">
        <v>14</v>
      </c>
      <c r="J840">
        <v>35</v>
      </c>
      <c r="K840" t="s">
        <v>62</v>
      </c>
      <c r="L840" t="s">
        <v>16</v>
      </c>
    </row>
    <row r="841" spans="1:12" x14ac:dyDescent="0.25">
      <c r="A841">
        <v>202304</v>
      </c>
      <c r="B841" t="s">
        <v>199</v>
      </c>
      <c r="C841" t="s">
        <v>58</v>
      </c>
      <c r="D841">
        <v>35</v>
      </c>
      <c r="E841">
        <v>56</v>
      </c>
      <c r="F841">
        <v>34</v>
      </c>
      <c r="G841">
        <v>5</v>
      </c>
      <c r="H841">
        <v>10</v>
      </c>
      <c r="I841">
        <v>6</v>
      </c>
      <c r="J841">
        <v>56</v>
      </c>
      <c r="K841" t="s">
        <v>64</v>
      </c>
      <c r="L841" t="s">
        <v>30</v>
      </c>
    </row>
    <row r="842" spans="1:12" x14ac:dyDescent="0.25">
      <c r="A842">
        <v>202304</v>
      </c>
      <c r="B842" t="s">
        <v>200</v>
      </c>
      <c r="C842" t="s">
        <v>58</v>
      </c>
      <c r="D842">
        <v>52</v>
      </c>
      <c r="E842">
        <v>71</v>
      </c>
      <c r="F842">
        <v>36</v>
      </c>
      <c r="G842">
        <v>9</v>
      </c>
      <c r="H842">
        <v>12</v>
      </c>
      <c r="I842">
        <v>15</v>
      </c>
      <c r="J842">
        <v>71</v>
      </c>
      <c r="K842" t="s">
        <v>64</v>
      </c>
      <c r="L842" t="s">
        <v>30</v>
      </c>
    </row>
    <row r="843" spans="1:12" x14ac:dyDescent="0.25">
      <c r="A843">
        <v>202304</v>
      </c>
      <c r="B843" t="s">
        <v>201</v>
      </c>
      <c r="C843" t="s">
        <v>58</v>
      </c>
      <c r="D843">
        <v>51</v>
      </c>
      <c r="E843">
        <v>69</v>
      </c>
      <c r="F843">
        <v>35</v>
      </c>
      <c r="G843">
        <v>6</v>
      </c>
      <c r="H843">
        <v>11</v>
      </c>
      <c r="I843">
        <v>8</v>
      </c>
      <c r="J843">
        <v>69</v>
      </c>
      <c r="K843" t="s">
        <v>64</v>
      </c>
      <c r="L843" t="s">
        <v>30</v>
      </c>
    </row>
    <row r="844" spans="1:12" x14ac:dyDescent="0.25">
      <c r="A844">
        <v>202304</v>
      </c>
      <c r="B844" t="s">
        <v>202</v>
      </c>
      <c r="C844" t="s">
        <v>58</v>
      </c>
      <c r="D844">
        <v>52</v>
      </c>
      <c r="E844">
        <v>71</v>
      </c>
      <c r="F844">
        <v>39</v>
      </c>
      <c r="G844">
        <v>9</v>
      </c>
      <c r="H844">
        <v>14</v>
      </c>
      <c r="I844">
        <v>12</v>
      </c>
      <c r="J844">
        <v>71</v>
      </c>
      <c r="K844" t="s">
        <v>64</v>
      </c>
      <c r="L844" t="s">
        <v>30</v>
      </c>
    </row>
    <row r="845" spans="1:12" x14ac:dyDescent="0.25">
      <c r="A845">
        <v>202304</v>
      </c>
      <c r="B845" t="s">
        <v>203</v>
      </c>
      <c r="C845" t="s">
        <v>58</v>
      </c>
      <c r="D845">
        <v>56</v>
      </c>
      <c r="E845">
        <v>76</v>
      </c>
      <c r="F845">
        <v>36</v>
      </c>
      <c r="G845">
        <v>7</v>
      </c>
      <c r="H845">
        <v>17</v>
      </c>
      <c r="I845">
        <v>12</v>
      </c>
      <c r="J845">
        <v>76</v>
      </c>
      <c r="K845" t="s">
        <v>64</v>
      </c>
      <c r="L845" t="s">
        <v>30</v>
      </c>
    </row>
    <row r="846" spans="1:12" x14ac:dyDescent="0.25">
      <c r="A846">
        <v>202304</v>
      </c>
      <c r="B846" t="s">
        <v>204</v>
      </c>
      <c r="C846" t="s">
        <v>58</v>
      </c>
      <c r="D846">
        <v>47</v>
      </c>
      <c r="E846">
        <v>60</v>
      </c>
      <c r="F846">
        <v>39</v>
      </c>
      <c r="G846">
        <v>7</v>
      </c>
      <c r="H846">
        <v>13</v>
      </c>
      <c r="I846">
        <v>7</v>
      </c>
      <c r="J846">
        <v>60</v>
      </c>
      <c r="K846" t="s">
        <v>64</v>
      </c>
      <c r="L846" t="s">
        <v>30</v>
      </c>
    </row>
    <row r="847" spans="1:12" x14ac:dyDescent="0.25">
      <c r="A847">
        <v>202304</v>
      </c>
      <c r="B847" t="s">
        <v>205</v>
      </c>
      <c r="C847" t="s">
        <v>58</v>
      </c>
      <c r="D847">
        <v>57</v>
      </c>
      <c r="E847">
        <v>82</v>
      </c>
      <c r="F847">
        <v>38</v>
      </c>
      <c r="G847">
        <v>8</v>
      </c>
      <c r="H847">
        <v>25</v>
      </c>
      <c r="I847">
        <v>8</v>
      </c>
      <c r="J847">
        <v>82</v>
      </c>
      <c r="K847" t="s">
        <v>64</v>
      </c>
      <c r="L847" t="s">
        <v>30</v>
      </c>
    </row>
    <row r="848" spans="1:12" x14ac:dyDescent="0.25">
      <c r="A848">
        <v>202304</v>
      </c>
      <c r="B848" t="s">
        <v>206</v>
      </c>
      <c r="C848" t="s">
        <v>58</v>
      </c>
      <c r="D848">
        <v>51</v>
      </c>
      <c r="E848">
        <v>66</v>
      </c>
      <c r="F848">
        <v>37</v>
      </c>
      <c r="G848">
        <v>8</v>
      </c>
      <c r="H848">
        <v>14</v>
      </c>
      <c r="I848">
        <v>11</v>
      </c>
      <c r="J848">
        <v>66</v>
      </c>
      <c r="K848" t="s">
        <v>64</v>
      </c>
      <c r="L848" t="s">
        <v>30</v>
      </c>
    </row>
    <row r="849" spans="1:12" x14ac:dyDescent="0.25">
      <c r="A849">
        <v>202304</v>
      </c>
      <c r="B849" t="s">
        <v>207</v>
      </c>
      <c r="C849" t="s">
        <v>58</v>
      </c>
      <c r="D849">
        <v>50</v>
      </c>
      <c r="E849">
        <v>57</v>
      </c>
      <c r="F849">
        <v>35</v>
      </c>
      <c r="G849">
        <v>6</v>
      </c>
      <c r="H849">
        <v>8</v>
      </c>
      <c r="I849">
        <v>5</v>
      </c>
      <c r="J849">
        <v>57</v>
      </c>
      <c r="K849" t="s">
        <v>64</v>
      </c>
      <c r="L849" t="s">
        <v>30</v>
      </c>
    </row>
    <row r="850" spans="1:12" x14ac:dyDescent="0.25">
      <c r="A850">
        <v>202304</v>
      </c>
      <c r="B850" t="s">
        <v>208</v>
      </c>
      <c r="C850" t="s">
        <v>58</v>
      </c>
      <c r="D850">
        <v>26</v>
      </c>
      <c r="E850">
        <v>47</v>
      </c>
      <c r="F850">
        <v>33</v>
      </c>
      <c r="G850">
        <v>3</v>
      </c>
      <c r="H850">
        <v>7</v>
      </c>
      <c r="I850" t="s">
        <v>14</v>
      </c>
      <c r="J850">
        <v>47</v>
      </c>
      <c r="K850" t="s">
        <v>64</v>
      </c>
      <c r="L850" t="s">
        <v>16</v>
      </c>
    </row>
    <row r="851" spans="1:12" x14ac:dyDescent="0.25">
      <c r="A851">
        <v>202304</v>
      </c>
      <c r="B851" t="s">
        <v>209</v>
      </c>
      <c r="C851" t="s">
        <v>58</v>
      </c>
      <c r="D851">
        <v>28</v>
      </c>
      <c r="E851">
        <v>53</v>
      </c>
      <c r="F851">
        <v>34</v>
      </c>
      <c r="G851">
        <v>3</v>
      </c>
      <c r="H851">
        <v>6</v>
      </c>
      <c r="I851" t="s">
        <v>14</v>
      </c>
      <c r="J851">
        <v>53</v>
      </c>
      <c r="K851" t="s">
        <v>64</v>
      </c>
      <c r="L851" t="s">
        <v>30</v>
      </c>
    </row>
    <row r="852" spans="1:12" x14ac:dyDescent="0.25">
      <c r="A852">
        <v>202304</v>
      </c>
      <c r="B852" t="s">
        <v>210</v>
      </c>
      <c r="C852" t="s">
        <v>58</v>
      </c>
      <c r="D852">
        <v>40</v>
      </c>
      <c r="E852">
        <v>60</v>
      </c>
      <c r="F852">
        <v>50</v>
      </c>
      <c r="G852">
        <v>4</v>
      </c>
      <c r="H852">
        <v>9</v>
      </c>
      <c r="I852">
        <v>7</v>
      </c>
      <c r="J852">
        <v>60</v>
      </c>
      <c r="K852" t="s">
        <v>64</v>
      </c>
      <c r="L852" t="s">
        <v>30</v>
      </c>
    </row>
    <row r="853" spans="1:12" x14ac:dyDescent="0.25">
      <c r="A853">
        <v>202304</v>
      </c>
      <c r="B853" t="s">
        <v>211</v>
      </c>
      <c r="C853" t="s">
        <v>58</v>
      </c>
      <c r="D853">
        <v>50</v>
      </c>
      <c r="E853">
        <v>63</v>
      </c>
      <c r="F853">
        <v>51</v>
      </c>
      <c r="G853">
        <v>5</v>
      </c>
      <c r="H853">
        <v>11</v>
      </c>
      <c r="I853">
        <v>11</v>
      </c>
      <c r="J853">
        <v>63</v>
      </c>
      <c r="K853" t="s">
        <v>64</v>
      </c>
      <c r="L853" t="s">
        <v>30</v>
      </c>
    </row>
    <row r="854" spans="1:12" x14ac:dyDescent="0.25">
      <c r="A854">
        <v>202304</v>
      </c>
      <c r="B854" t="s">
        <v>212</v>
      </c>
      <c r="C854" t="s">
        <v>58</v>
      </c>
      <c r="D854">
        <v>45</v>
      </c>
      <c r="E854">
        <v>58</v>
      </c>
      <c r="F854">
        <v>50</v>
      </c>
      <c r="G854">
        <v>6</v>
      </c>
      <c r="H854">
        <v>9</v>
      </c>
      <c r="I854">
        <v>13</v>
      </c>
      <c r="J854">
        <v>58</v>
      </c>
      <c r="K854" t="s">
        <v>64</v>
      </c>
      <c r="L854" t="s">
        <v>30</v>
      </c>
    </row>
    <row r="855" spans="1:12" x14ac:dyDescent="0.25">
      <c r="A855">
        <v>202304</v>
      </c>
      <c r="B855" t="s">
        <v>213</v>
      </c>
      <c r="C855" t="s">
        <v>58</v>
      </c>
      <c r="D855">
        <v>46</v>
      </c>
      <c r="E855">
        <v>60</v>
      </c>
      <c r="F855">
        <v>49</v>
      </c>
      <c r="G855">
        <v>6</v>
      </c>
      <c r="H855">
        <v>15</v>
      </c>
      <c r="I855">
        <v>10</v>
      </c>
      <c r="J855">
        <v>60</v>
      </c>
      <c r="K855" t="s">
        <v>64</v>
      </c>
      <c r="L855" t="s">
        <v>30</v>
      </c>
    </row>
    <row r="856" spans="1:12" x14ac:dyDescent="0.25">
      <c r="A856">
        <v>202304</v>
      </c>
      <c r="B856" t="s">
        <v>214</v>
      </c>
      <c r="C856" t="s">
        <v>58</v>
      </c>
      <c r="D856">
        <v>41</v>
      </c>
      <c r="E856">
        <v>63</v>
      </c>
      <c r="F856">
        <v>48</v>
      </c>
      <c r="G856">
        <v>5</v>
      </c>
      <c r="H856">
        <v>15</v>
      </c>
      <c r="I856">
        <v>8</v>
      </c>
      <c r="J856">
        <v>63</v>
      </c>
      <c r="K856" t="s">
        <v>64</v>
      </c>
      <c r="L856" t="s">
        <v>30</v>
      </c>
    </row>
    <row r="857" spans="1:12" x14ac:dyDescent="0.25">
      <c r="A857">
        <v>202304</v>
      </c>
      <c r="B857" t="s">
        <v>215</v>
      </c>
      <c r="C857" t="s">
        <v>58</v>
      </c>
      <c r="D857">
        <v>47</v>
      </c>
      <c r="E857">
        <v>64</v>
      </c>
      <c r="F857">
        <v>51</v>
      </c>
      <c r="G857">
        <v>7</v>
      </c>
      <c r="H857">
        <v>21</v>
      </c>
      <c r="I857">
        <v>12</v>
      </c>
      <c r="J857">
        <v>64</v>
      </c>
      <c r="K857" t="s">
        <v>64</v>
      </c>
      <c r="L857" t="s">
        <v>30</v>
      </c>
    </row>
    <row r="858" spans="1:12" x14ac:dyDescent="0.25">
      <c r="A858">
        <v>202304</v>
      </c>
      <c r="B858" t="s">
        <v>216</v>
      </c>
      <c r="C858" t="s">
        <v>58</v>
      </c>
      <c r="D858">
        <v>51</v>
      </c>
      <c r="E858">
        <v>68</v>
      </c>
      <c r="F858">
        <v>48</v>
      </c>
      <c r="G858">
        <v>9</v>
      </c>
      <c r="H858">
        <v>23</v>
      </c>
      <c r="I858">
        <v>12</v>
      </c>
      <c r="J858">
        <v>68</v>
      </c>
      <c r="K858" t="s">
        <v>64</v>
      </c>
      <c r="L858" t="s">
        <v>30</v>
      </c>
    </row>
    <row r="859" spans="1:12" x14ac:dyDescent="0.25">
      <c r="A859">
        <v>202304</v>
      </c>
      <c r="B859" t="s">
        <v>148</v>
      </c>
      <c r="C859" t="s">
        <v>58</v>
      </c>
      <c r="D859">
        <v>43</v>
      </c>
      <c r="E859">
        <v>61</v>
      </c>
      <c r="F859">
        <v>49</v>
      </c>
      <c r="G859">
        <v>9</v>
      </c>
      <c r="H859">
        <v>24</v>
      </c>
      <c r="I859">
        <v>11</v>
      </c>
      <c r="J859">
        <v>61</v>
      </c>
      <c r="K859" t="s">
        <v>64</v>
      </c>
      <c r="L859" t="s">
        <v>30</v>
      </c>
    </row>
    <row r="860" spans="1:12" x14ac:dyDescent="0.25">
      <c r="A860">
        <v>202304</v>
      </c>
      <c r="B860" t="s">
        <v>149</v>
      </c>
      <c r="C860" t="s">
        <v>58</v>
      </c>
      <c r="D860">
        <v>51</v>
      </c>
      <c r="E860" t="s">
        <v>14</v>
      </c>
      <c r="F860">
        <v>50</v>
      </c>
      <c r="G860">
        <v>10</v>
      </c>
      <c r="H860">
        <v>22</v>
      </c>
      <c r="I860">
        <v>11</v>
      </c>
      <c r="J860">
        <v>51</v>
      </c>
      <c r="K860" t="s">
        <v>15</v>
      </c>
      <c r="L860" t="s">
        <v>30</v>
      </c>
    </row>
    <row r="861" spans="1:12" x14ac:dyDescent="0.25">
      <c r="A861">
        <v>202304</v>
      </c>
      <c r="B861" t="s">
        <v>150</v>
      </c>
      <c r="C861" t="s">
        <v>58</v>
      </c>
      <c r="D861">
        <v>43</v>
      </c>
      <c r="E861" t="s">
        <v>14</v>
      </c>
      <c r="F861">
        <v>50</v>
      </c>
      <c r="G861">
        <v>19</v>
      </c>
      <c r="H861">
        <v>21</v>
      </c>
      <c r="I861">
        <v>10</v>
      </c>
      <c r="J861">
        <v>50</v>
      </c>
      <c r="K861" t="s">
        <v>62</v>
      </c>
      <c r="L861" t="s">
        <v>16</v>
      </c>
    </row>
    <row r="862" spans="1:12" x14ac:dyDescent="0.25">
      <c r="A862">
        <v>202304</v>
      </c>
      <c r="B862" t="s">
        <v>151</v>
      </c>
      <c r="C862" t="s">
        <v>58</v>
      </c>
      <c r="D862">
        <v>42</v>
      </c>
      <c r="E862" t="s">
        <v>14</v>
      </c>
      <c r="F862">
        <v>50</v>
      </c>
      <c r="G862">
        <v>8</v>
      </c>
      <c r="H862">
        <v>21</v>
      </c>
      <c r="I862">
        <v>6</v>
      </c>
      <c r="J862">
        <v>50</v>
      </c>
      <c r="K862" t="s">
        <v>62</v>
      </c>
      <c r="L862" t="s">
        <v>16</v>
      </c>
    </row>
    <row r="863" spans="1:12" x14ac:dyDescent="0.25">
      <c r="A863">
        <v>202304</v>
      </c>
      <c r="B863" t="s">
        <v>152</v>
      </c>
      <c r="C863" t="s">
        <v>58</v>
      </c>
      <c r="D863">
        <v>45</v>
      </c>
      <c r="E863" t="s">
        <v>14</v>
      </c>
      <c r="F863">
        <v>51</v>
      </c>
      <c r="G863">
        <v>24</v>
      </c>
      <c r="H863">
        <v>18</v>
      </c>
      <c r="I863">
        <v>14</v>
      </c>
      <c r="J863">
        <v>51</v>
      </c>
      <c r="K863" t="s">
        <v>62</v>
      </c>
      <c r="L863" t="s">
        <v>30</v>
      </c>
    </row>
    <row r="864" spans="1:12" x14ac:dyDescent="0.25">
      <c r="A864">
        <v>202304</v>
      </c>
      <c r="B864" t="s">
        <v>153</v>
      </c>
      <c r="C864" t="s">
        <v>58</v>
      </c>
      <c r="D864">
        <v>29</v>
      </c>
      <c r="E864" t="s">
        <v>14</v>
      </c>
      <c r="F864">
        <v>50</v>
      </c>
      <c r="G864">
        <v>10</v>
      </c>
      <c r="H864">
        <v>19</v>
      </c>
      <c r="I864">
        <v>9</v>
      </c>
      <c r="J864">
        <v>50</v>
      </c>
      <c r="K864" t="s">
        <v>62</v>
      </c>
      <c r="L864" t="s">
        <v>16</v>
      </c>
    </row>
    <row r="865" spans="1:12" x14ac:dyDescent="0.25">
      <c r="A865">
        <v>202304</v>
      </c>
      <c r="B865" t="s">
        <v>154</v>
      </c>
      <c r="C865" t="s">
        <v>58</v>
      </c>
      <c r="D865">
        <v>44</v>
      </c>
      <c r="E865" t="s">
        <v>14</v>
      </c>
      <c r="F865">
        <v>51</v>
      </c>
      <c r="G865">
        <v>26</v>
      </c>
      <c r="H865">
        <v>19</v>
      </c>
      <c r="I865">
        <v>19</v>
      </c>
      <c r="J865">
        <v>51</v>
      </c>
      <c r="K865" t="s">
        <v>62</v>
      </c>
      <c r="L865" t="s">
        <v>30</v>
      </c>
    </row>
    <row r="866" spans="1:12" x14ac:dyDescent="0.25">
      <c r="A866">
        <v>202304</v>
      </c>
      <c r="B866" t="s">
        <v>155</v>
      </c>
      <c r="C866" t="s">
        <v>58</v>
      </c>
      <c r="D866">
        <v>49</v>
      </c>
      <c r="E866" t="s">
        <v>14</v>
      </c>
      <c r="F866">
        <v>50</v>
      </c>
      <c r="G866">
        <v>12</v>
      </c>
      <c r="H866">
        <v>23</v>
      </c>
      <c r="I866">
        <v>14</v>
      </c>
      <c r="J866">
        <v>50</v>
      </c>
      <c r="K866" t="s">
        <v>62</v>
      </c>
      <c r="L866" t="s">
        <v>16</v>
      </c>
    </row>
    <row r="867" spans="1:12" x14ac:dyDescent="0.25">
      <c r="A867">
        <v>202304</v>
      </c>
      <c r="B867" t="s">
        <v>156</v>
      </c>
      <c r="C867" t="s">
        <v>58</v>
      </c>
      <c r="D867">
        <v>61</v>
      </c>
      <c r="E867" t="s">
        <v>14</v>
      </c>
      <c r="F867">
        <v>50</v>
      </c>
      <c r="G867">
        <v>11</v>
      </c>
      <c r="H867">
        <v>16</v>
      </c>
      <c r="I867">
        <v>14</v>
      </c>
      <c r="J867">
        <v>61</v>
      </c>
      <c r="K867" t="s">
        <v>15</v>
      </c>
      <c r="L867" t="s">
        <v>30</v>
      </c>
    </row>
    <row r="868" spans="1:12" x14ac:dyDescent="0.25">
      <c r="A868">
        <v>202304</v>
      </c>
      <c r="B868" t="s">
        <v>157</v>
      </c>
      <c r="C868" t="s">
        <v>58</v>
      </c>
      <c r="D868">
        <v>64</v>
      </c>
      <c r="E868">
        <v>46</v>
      </c>
      <c r="F868">
        <v>50</v>
      </c>
      <c r="G868">
        <v>9</v>
      </c>
      <c r="H868">
        <v>18</v>
      </c>
      <c r="I868">
        <v>12</v>
      </c>
      <c r="J868">
        <v>64</v>
      </c>
      <c r="K868" t="s">
        <v>15</v>
      </c>
      <c r="L868" t="s">
        <v>30</v>
      </c>
    </row>
    <row r="869" spans="1:12" x14ac:dyDescent="0.25">
      <c r="A869">
        <v>202304</v>
      </c>
      <c r="B869" t="s">
        <v>158</v>
      </c>
      <c r="C869" t="s">
        <v>58</v>
      </c>
      <c r="D869">
        <v>64</v>
      </c>
      <c r="E869">
        <v>50</v>
      </c>
      <c r="F869">
        <v>50</v>
      </c>
      <c r="G869">
        <v>12</v>
      </c>
      <c r="H869">
        <v>26</v>
      </c>
      <c r="I869">
        <v>14</v>
      </c>
      <c r="J869">
        <v>64</v>
      </c>
      <c r="K869" t="s">
        <v>15</v>
      </c>
      <c r="L869" t="s">
        <v>30</v>
      </c>
    </row>
    <row r="870" spans="1:12" x14ac:dyDescent="0.25">
      <c r="A870">
        <v>202304</v>
      </c>
      <c r="B870" t="s">
        <v>198</v>
      </c>
      <c r="C870" t="s">
        <v>59</v>
      </c>
      <c r="D870" t="s">
        <v>14</v>
      </c>
      <c r="E870">
        <v>50</v>
      </c>
      <c r="F870">
        <v>31</v>
      </c>
      <c r="G870">
        <v>3</v>
      </c>
      <c r="H870">
        <v>13</v>
      </c>
      <c r="I870">
        <v>8</v>
      </c>
      <c r="J870">
        <v>50</v>
      </c>
      <c r="K870" t="s">
        <v>64</v>
      </c>
      <c r="L870" t="s">
        <v>16</v>
      </c>
    </row>
    <row r="871" spans="1:12" x14ac:dyDescent="0.25">
      <c r="A871">
        <v>202304</v>
      </c>
      <c r="B871" t="s">
        <v>199</v>
      </c>
      <c r="C871" t="s">
        <v>59</v>
      </c>
      <c r="D871" t="s">
        <v>14</v>
      </c>
      <c r="E871">
        <v>56</v>
      </c>
      <c r="F871">
        <v>31</v>
      </c>
      <c r="G871">
        <v>6</v>
      </c>
      <c r="H871">
        <v>12</v>
      </c>
      <c r="I871">
        <v>10</v>
      </c>
      <c r="J871">
        <v>56</v>
      </c>
      <c r="K871" t="s">
        <v>64</v>
      </c>
      <c r="L871" t="s">
        <v>30</v>
      </c>
    </row>
    <row r="872" spans="1:12" x14ac:dyDescent="0.25">
      <c r="A872">
        <v>202304</v>
      </c>
      <c r="B872" t="s">
        <v>200</v>
      </c>
      <c r="C872" t="s">
        <v>59</v>
      </c>
      <c r="D872" t="s">
        <v>14</v>
      </c>
      <c r="E872">
        <v>91</v>
      </c>
      <c r="F872">
        <v>33</v>
      </c>
      <c r="G872">
        <v>8</v>
      </c>
      <c r="H872">
        <v>15</v>
      </c>
      <c r="I872">
        <v>15</v>
      </c>
      <c r="J872">
        <v>91</v>
      </c>
      <c r="K872" t="s">
        <v>64</v>
      </c>
      <c r="L872" t="s">
        <v>30</v>
      </c>
    </row>
    <row r="873" spans="1:12" x14ac:dyDescent="0.25">
      <c r="A873">
        <v>202304</v>
      </c>
      <c r="B873" t="s">
        <v>201</v>
      </c>
      <c r="C873" t="s">
        <v>59</v>
      </c>
      <c r="D873" t="s">
        <v>14</v>
      </c>
      <c r="E873">
        <v>61</v>
      </c>
      <c r="F873">
        <v>31</v>
      </c>
      <c r="G873">
        <v>6</v>
      </c>
      <c r="H873">
        <v>11</v>
      </c>
      <c r="I873">
        <v>11</v>
      </c>
      <c r="J873">
        <v>61</v>
      </c>
      <c r="K873" t="s">
        <v>64</v>
      </c>
      <c r="L873" t="s">
        <v>30</v>
      </c>
    </row>
    <row r="874" spans="1:12" x14ac:dyDescent="0.25">
      <c r="A874">
        <v>202304</v>
      </c>
      <c r="B874" t="s">
        <v>202</v>
      </c>
      <c r="C874" t="s">
        <v>59</v>
      </c>
      <c r="D874" t="s">
        <v>14</v>
      </c>
      <c r="E874">
        <v>86</v>
      </c>
      <c r="F874">
        <v>36</v>
      </c>
      <c r="G874">
        <v>7</v>
      </c>
      <c r="H874">
        <v>26</v>
      </c>
      <c r="I874">
        <v>16</v>
      </c>
      <c r="J874">
        <v>86</v>
      </c>
      <c r="K874" t="s">
        <v>64</v>
      </c>
      <c r="L874" t="s">
        <v>30</v>
      </c>
    </row>
    <row r="875" spans="1:12" x14ac:dyDescent="0.25">
      <c r="A875">
        <v>202304</v>
      </c>
      <c r="B875" t="s">
        <v>203</v>
      </c>
      <c r="C875" t="s">
        <v>59</v>
      </c>
      <c r="D875" t="s">
        <v>14</v>
      </c>
      <c r="E875">
        <v>85</v>
      </c>
      <c r="F875">
        <v>35</v>
      </c>
      <c r="G875">
        <v>6</v>
      </c>
      <c r="H875">
        <v>24</v>
      </c>
      <c r="I875">
        <v>16</v>
      </c>
      <c r="J875">
        <v>85</v>
      </c>
      <c r="K875" t="s">
        <v>64</v>
      </c>
      <c r="L875" t="s">
        <v>30</v>
      </c>
    </row>
    <row r="876" spans="1:12" x14ac:dyDescent="0.25">
      <c r="A876">
        <v>202304</v>
      </c>
      <c r="B876" t="s">
        <v>204</v>
      </c>
      <c r="C876" t="s">
        <v>59</v>
      </c>
      <c r="D876" t="s">
        <v>14</v>
      </c>
      <c r="E876">
        <v>72</v>
      </c>
      <c r="F876">
        <v>37</v>
      </c>
      <c r="G876">
        <v>5</v>
      </c>
      <c r="H876">
        <v>22</v>
      </c>
      <c r="I876">
        <v>15</v>
      </c>
      <c r="J876">
        <v>72</v>
      </c>
      <c r="K876" t="s">
        <v>64</v>
      </c>
      <c r="L876" t="s">
        <v>30</v>
      </c>
    </row>
    <row r="877" spans="1:12" x14ac:dyDescent="0.25">
      <c r="A877">
        <v>202304</v>
      </c>
      <c r="B877" t="s">
        <v>205</v>
      </c>
      <c r="C877" t="s">
        <v>59</v>
      </c>
      <c r="D877" t="s">
        <v>14</v>
      </c>
      <c r="E877">
        <v>95</v>
      </c>
      <c r="F877">
        <v>35</v>
      </c>
      <c r="G877">
        <v>4</v>
      </c>
      <c r="H877">
        <v>32</v>
      </c>
      <c r="I877">
        <v>16</v>
      </c>
      <c r="J877">
        <v>95</v>
      </c>
      <c r="K877" t="s">
        <v>64</v>
      </c>
      <c r="L877" t="s">
        <v>30</v>
      </c>
    </row>
    <row r="878" spans="1:12" x14ac:dyDescent="0.25">
      <c r="A878">
        <v>202304</v>
      </c>
      <c r="B878" t="s">
        <v>206</v>
      </c>
      <c r="C878" t="s">
        <v>59</v>
      </c>
      <c r="D878" t="s">
        <v>14</v>
      </c>
      <c r="E878">
        <v>99</v>
      </c>
      <c r="F878">
        <v>35</v>
      </c>
      <c r="G878">
        <v>10</v>
      </c>
      <c r="H878">
        <v>14</v>
      </c>
      <c r="I878">
        <v>17</v>
      </c>
      <c r="J878">
        <v>99</v>
      </c>
      <c r="K878" t="s">
        <v>64</v>
      </c>
      <c r="L878" t="s">
        <v>30</v>
      </c>
    </row>
    <row r="879" spans="1:12" x14ac:dyDescent="0.25">
      <c r="A879">
        <v>202304</v>
      </c>
      <c r="B879" t="s">
        <v>207</v>
      </c>
      <c r="C879" t="s">
        <v>59</v>
      </c>
      <c r="D879" t="s">
        <v>14</v>
      </c>
      <c r="E879">
        <v>55</v>
      </c>
      <c r="F879">
        <v>32</v>
      </c>
      <c r="G879">
        <v>3</v>
      </c>
      <c r="H879">
        <v>7</v>
      </c>
      <c r="I879">
        <v>9</v>
      </c>
      <c r="J879">
        <v>55</v>
      </c>
      <c r="K879" t="s">
        <v>64</v>
      </c>
      <c r="L879" t="s">
        <v>30</v>
      </c>
    </row>
    <row r="880" spans="1:12" x14ac:dyDescent="0.25">
      <c r="A880">
        <v>202304</v>
      </c>
      <c r="B880" t="s">
        <v>208</v>
      </c>
      <c r="C880" t="s">
        <v>59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  <c r="I880" t="s">
        <v>14</v>
      </c>
      <c r="J880">
        <v>0</v>
      </c>
      <c r="K880" t="s">
        <v>14</v>
      </c>
      <c r="L880" t="s">
        <v>46</v>
      </c>
    </row>
    <row r="881" spans="1:12" x14ac:dyDescent="0.25">
      <c r="A881">
        <v>202304</v>
      </c>
      <c r="B881" t="s">
        <v>209</v>
      </c>
      <c r="C881" t="s">
        <v>59</v>
      </c>
      <c r="D881" t="s">
        <v>14</v>
      </c>
      <c r="E881">
        <v>55</v>
      </c>
      <c r="F881">
        <v>32</v>
      </c>
      <c r="G881">
        <v>3</v>
      </c>
      <c r="H881">
        <v>7</v>
      </c>
      <c r="I881">
        <v>7</v>
      </c>
      <c r="J881">
        <v>55</v>
      </c>
      <c r="K881" t="s">
        <v>64</v>
      </c>
      <c r="L881" t="s">
        <v>30</v>
      </c>
    </row>
    <row r="882" spans="1:12" x14ac:dyDescent="0.25">
      <c r="A882">
        <v>202304</v>
      </c>
      <c r="B882" t="s">
        <v>210</v>
      </c>
      <c r="C882" t="s">
        <v>59</v>
      </c>
      <c r="D882">
        <v>37</v>
      </c>
      <c r="E882">
        <v>58</v>
      </c>
      <c r="F882">
        <v>32</v>
      </c>
      <c r="G882">
        <v>3</v>
      </c>
      <c r="H882">
        <v>11</v>
      </c>
      <c r="I882">
        <v>8</v>
      </c>
      <c r="J882">
        <v>58</v>
      </c>
      <c r="K882" t="s">
        <v>64</v>
      </c>
      <c r="L882" t="s">
        <v>30</v>
      </c>
    </row>
    <row r="883" spans="1:12" x14ac:dyDescent="0.25">
      <c r="A883">
        <v>202304</v>
      </c>
      <c r="B883" t="s">
        <v>211</v>
      </c>
      <c r="C883" t="s">
        <v>59</v>
      </c>
      <c r="D883">
        <v>50</v>
      </c>
      <c r="E883">
        <v>70</v>
      </c>
      <c r="F883">
        <v>34</v>
      </c>
      <c r="G883">
        <v>3</v>
      </c>
      <c r="H883">
        <v>17</v>
      </c>
      <c r="I883">
        <v>13</v>
      </c>
      <c r="J883">
        <v>70</v>
      </c>
      <c r="K883" t="s">
        <v>64</v>
      </c>
      <c r="L883" t="s">
        <v>30</v>
      </c>
    </row>
    <row r="884" spans="1:12" x14ac:dyDescent="0.25">
      <c r="A884">
        <v>202304</v>
      </c>
      <c r="B884" t="s">
        <v>212</v>
      </c>
      <c r="C884" t="s">
        <v>59</v>
      </c>
      <c r="D884">
        <v>65</v>
      </c>
      <c r="E884">
        <v>88</v>
      </c>
      <c r="F884">
        <v>33</v>
      </c>
      <c r="G884">
        <v>5</v>
      </c>
      <c r="H884">
        <v>16</v>
      </c>
      <c r="I884">
        <v>14</v>
      </c>
      <c r="J884">
        <v>88</v>
      </c>
      <c r="K884" t="s">
        <v>64</v>
      </c>
      <c r="L884" t="s">
        <v>30</v>
      </c>
    </row>
    <row r="885" spans="1:12" x14ac:dyDescent="0.25">
      <c r="A885">
        <v>202304</v>
      </c>
      <c r="B885" t="s">
        <v>213</v>
      </c>
      <c r="C885" t="s">
        <v>59</v>
      </c>
      <c r="D885">
        <v>57</v>
      </c>
      <c r="E885">
        <v>82</v>
      </c>
      <c r="F885">
        <v>33</v>
      </c>
      <c r="G885">
        <v>6</v>
      </c>
      <c r="H885">
        <v>17</v>
      </c>
      <c r="I885">
        <v>11</v>
      </c>
      <c r="J885">
        <v>82</v>
      </c>
      <c r="K885" t="s">
        <v>64</v>
      </c>
      <c r="L885" t="s">
        <v>30</v>
      </c>
    </row>
    <row r="886" spans="1:12" x14ac:dyDescent="0.25">
      <c r="A886">
        <v>202304</v>
      </c>
      <c r="B886" t="s">
        <v>214</v>
      </c>
      <c r="C886" t="s">
        <v>59</v>
      </c>
      <c r="D886">
        <v>51</v>
      </c>
      <c r="E886">
        <v>72</v>
      </c>
      <c r="F886">
        <v>32</v>
      </c>
      <c r="G886">
        <v>4</v>
      </c>
      <c r="H886">
        <v>19</v>
      </c>
      <c r="I886">
        <v>13</v>
      </c>
      <c r="J886">
        <v>72</v>
      </c>
      <c r="K886" t="s">
        <v>64</v>
      </c>
      <c r="L886" t="s">
        <v>30</v>
      </c>
    </row>
    <row r="887" spans="1:12" x14ac:dyDescent="0.25">
      <c r="A887">
        <v>202304</v>
      </c>
      <c r="B887" t="s">
        <v>215</v>
      </c>
      <c r="C887" t="s">
        <v>59</v>
      </c>
      <c r="D887">
        <v>62</v>
      </c>
      <c r="E887">
        <v>86</v>
      </c>
      <c r="F887">
        <v>38</v>
      </c>
      <c r="G887">
        <v>5</v>
      </c>
      <c r="H887">
        <v>20</v>
      </c>
      <c r="I887">
        <v>14</v>
      </c>
      <c r="J887">
        <v>86</v>
      </c>
      <c r="K887" t="s">
        <v>64</v>
      </c>
      <c r="L887" t="s">
        <v>30</v>
      </c>
    </row>
    <row r="888" spans="1:12" x14ac:dyDescent="0.25">
      <c r="A888">
        <v>202304</v>
      </c>
      <c r="B888" t="s">
        <v>216</v>
      </c>
      <c r="C888" t="s">
        <v>59</v>
      </c>
      <c r="D888" t="s">
        <v>14</v>
      </c>
      <c r="E888">
        <v>88</v>
      </c>
      <c r="F888">
        <v>33</v>
      </c>
      <c r="G888">
        <v>7</v>
      </c>
      <c r="H888">
        <v>19</v>
      </c>
      <c r="I888">
        <v>11</v>
      </c>
      <c r="J888">
        <v>88</v>
      </c>
      <c r="K888" t="s">
        <v>64</v>
      </c>
      <c r="L888" t="s">
        <v>30</v>
      </c>
    </row>
    <row r="889" spans="1:12" x14ac:dyDescent="0.25">
      <c r="A889">
        <v>202304</v>
      </c>
      <c r="B889" t="s">
        <v>148</v>
      </c>
      <c r="C889" t="s">
        <v>59</v>
      </c>
      <c r="D889" t="s">
        <v>14</v>
      </c>
      <c r="E889">
        <v>85</v>
      </c>
      <c r="F889">
        <v>32</v>
      </c>
      <c r="G889">
        <v>13</v>
      </c>
      <c r="H889">
        <v>18</v>
      </c>
      <c r="I889">
        <v>15</v>
      </c>
      <c r="J889">
        <v>85</v>
      </c>
      <c r="K889" t="s">
        <v>64</v>
      </c>
      <c r="L889" t="s">
        <v>30</v>
      </c>
    </row>
    <row r="890" spans="1:12" x14ac:dyDescent="0.25">
      <c r="A890">
        <v>202304</v>
      </c>
      <c r="B890" t="s">
        <v>149</v>
      </c>
      <c r="C890" t="s">
        <v>59</v>
      </c>
      <c r="D890" t="s">
        <v>14</v>
      </c>
      <c r="E890">
        <v>78</v>
      </c>
      <c r="F890">
        <v>32</v>
      </c>
      <c r="G890">
        <v>8</v>
      </c>
      <c r="H890">
        <v>18</v>
      </c>
      <c r="I890">
        <v>13</v>
      </c>
      <c r="J890">
        <v>78</v>
      </c>
      <c r="K890" t="s">
        <v>64</v>
      </c>
      <c r="L890" t="s">
        <v>30</v>
      </c>
    </row>
    <row r="891" spans="1:12" x14ac:dyDescent="0.25">
      <c r="A891">
        <v>202304</v>
      </c>
      <c r="B891" t="s">
        <v>150</v>
      </c>
      <c r="C891" t="s">
        <v>59</v>
      </c>
      <c r="D891" t="s">
        <v>14</v>
      </c>
      <c r="E891">
        <v>79</v>
      </c>
      <c r="F891">
        <v>33</v>
      </c>
      <c r="G891" t="s">
        <v>14</v>
      </c>
      <c r="H891">
        <v>19</v>
      </c>
      <c r="I891">
        <v>11</v>
      </c>
      <c r="J891">
        <v>79</v>
      </c>
      <c r="K891" t="s">
        <v>64</v>
      </c>
      <c r="L891" t="s">
        <v>30</v>
      </c>
    </row>
    <row r="892" spans="1:12" x14ac:dyDescent="0.25">
      <c r="A892">
        <v>202304</v>
      </c>
      <c r="B892" t="s">
        <v>151</v>
      </c>
      <c r="C892" t="s">
        <v>59</v>
      </c>
      <c r="D892" t="s">
        <v>14</v>
      </c>
      <c r="E892">
        <v>78</v>
      </c>
      <c r="F892">
        <v>34</v>
      </c>
      <c r="G892" t="s">
        <v>14</v>
      </c>
      <c r="H892">
        <v>21</v>
      </c>
      <c r="I892">
        <v>5</v>
      </c>
      <c r="J892">
        <v>78</v>
      </c>
      <c r="K892" t="s">
        <v>64</v>
      </c>
      <c r="L892" t="s">
        <v>30</v>
      </c>
    </row>
    <row r="893" spans="1:12" x14ac:dyDescent="0.25">
      <c r="A893">
        <v>202304</v>
      </c>
      <c r="B893" t="s">
        <v>152</v>
      </c>
      <c r="C893" t="s">
        <v>59</v>
      </c>
      <c r="D893" t="s">
        <v>14</v>
      </c>
      <c r="E893">
        <v>76</v>
      </c>
      <c r="F893">
        <v>33</v>
      </c>
      <c r="G893">
        <v>6</v>
      </c>
      <c r="H893">
        <v>19</v>
      </c>
      <c r="I893">
        <v>10</v>
      </c>
      <c r="J893">
        <v>76</v>
      </c>
      <c r="K893" t="s">
        <v>64</v>
      </c>
      <c r="L893" t="s">
        <v>30</v>
      </c>
    </row>
    <row r="894" spans="1:12" x14ac:dyDescent="0.25">
      <c r="A894">
        <v>202304</v>
      </c>
      <c r="B894" t="s">
        <v>153</v>
      </c>
      <c r="C894" t="s">
        <v>59</v>
      </c>
      <c r="D894" t="s">
        <v>14</v>
      </c>
      <c r="E894">
        <v>64</v>
      </c>
      <c r="F894">
        <v>33</v>
      </c>
      <c r="G894">
        <v>5</v>
      </c>
      <c r="H894">
        <v>18</v>
      </c>
      <c r="I894">
        <v>11</v>
      </c>
      <c r="J894">
        <v>64</v>
      </c>
      <c r="K894" t="s">
        <v>64</v>
      </c>
      <c r="L894" t="s">
        <v>30</v>
      </c>
    </row>
    <row r="895" spans="1:12" x14ac:dyDescent="0.25">
      <c r="A895">
        <v>202304</v>
      </c>
      <c r="B895" t="s">
        <v>154</v>
      </c>
      <c r="C895" t="s">
        <v>59</v>
      </c>
      <c r="D895" t="s">
        <v>14</v>
      </c>
      <c r="E895">
        <v>80</v>
      </c>
      <c r="F895">
        <v>34</v>
      </c>
      <c r="G895">
        <v>7</v>
      </c>
      <c r="H895">
        <v>15</v>
      </c>
      <c r="I895">
        <v>13</v>
      </c>
      <c r="J895">
        <v>80</v>
      </c>
      <c r="K895" t="s">
        <v>64</v>
      </c>
      <c r="L895" t="s">
        <v>30</v>
      </c>
    </row>
    <row r="896" spans="1:12" x14ac:dyDescent="0.25">
      <c r="A896">
        <v>202304</v>
      </c>
      <c r="B896" t="s">
        <v>155</v>
      </c>
      <c r="C896" t="s">
        <v>59</v>
      </c>
      <c r="D896" t="s">
        <v>14</v>
      </c>
      <c r="E896">
        <v>83</v>
      </c>
      <c r="F896">
        <v>34</v>
      </c>
      <c r="G896">
        <v>10</v>
      </c>
      <c r="H896">
        <v>16</v>
      </c>
      <c r="I896">
        <v>13</v>
      </c>
      <c r="J896">
        <v>83</v>
      </c>
      <c r="K896" t="s">
        <v>64</v>
      </c>
      <c r="L896" t="s">
        <v>30</v>
      </c>
    </row>
    <row r="897" spans="1:12" x14ac:dyDescent="0.25">
      <c r="A897">
        <v>202304</v>
      </c>
      <c r="B897" t="s">
        <v>156</v>
      </c>
      <c r="C897" t="s">
        <v>59</v>
      </c>
      <c r="D897" t="s">
        <v>14</v>
      </c>
      <c r="E897">
        <v>81</v>
      </c>
      <c r="F897">
        <v>33</v>
      </c>
      <c r="G897">
        <v>6</v>
      </c>
      <c r="H897">
        <v>14</v>
      </c>
      <c r="I897">
        <v>10</v>
      </c>
      <c r="J897">
        <v>81</v>
      </c>
      <c r="K897" t="s">
        <v>64</v>
      </c>
      <c r="L897" t="s">
        <v>30</v>
      </c>
    </row>
    <row r="898" spans="1:12" x14ac:dyDescent="0.25">
      <c r="A898">
        <v>202304</v>
      </c>
      <c r="B898" t="s">
        <v>157</v>
      </c>
      <c r="C898" t="s">
        <v>59</v>
      </c>
      <c r="D898" t="s">
        <v>14</v>
      </c>
      <c r="E898">
        <v>98</v>
      </c>
      <c r="F898">
        <v>34</v>
      </c>
      <c r="G898">
        <v>9</v>
      </c>
      <c r="H898">
        <v>18</v>
      </c>
      <c r="I898">
        <v>18</v>
      </c>
      <c r="J898">
        <v>98</v>
      </c>
      <c r="K898" t="s">
        <v>64</v>
      </c>
      <c r="L898" t="s">
        <v>30</v>
      </c>
    </row>
    <row r="899" spans="1:12" x14ac:dyDescent="0.25">
      <c r="A899">
        <v>202304</v>
      </c>
      <c r="B899" t="s">
        <v>158</v>
      </c>
      <c r="C899" t="s">
        <v>59</v>
      </c>
      <c r="D899" t="s">
        <v>14</v>
      </c>
      <c r="E899">
        <v>104</v>
      </c>
      <c r="F899">
        <v>33</v>
      </c>
      <c r="G899">
        <v>6</v>
      </c>
      <c r="H899">
        <v>18</v>
      </c>
      <c r="I899">
        <v>13</v>
      </c>
      <c r="J899">
        <v>104</v>
      </c>
      <c r="K899" t="s">
        <v>64</v>
      </c>
      <c r="L899" t="s">
        <v>60</v>
      </c>
    </row>
    <row r="900" spans="1:12" x14ac:dyDescent="0.25">
      <c r="A900">
        <v>202304</v>
      </c>
      <c r="B900" t="s">
        <v>198</v>
      </c>
      <c r="C900" t="s">
        <v>13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  <c r="I900" t="s">
        <v>14</v>
      </c>
      <c r="J900">
        <v>0</v>
      </c>
      <c r="K900" t="s">
        <v>14</v>
      </c>
      <c r="L900" t="s">
        <v>46</v>
      </c>
    </row>
    <row r="901" spans="1:12" x14ac:dyDescent="0.25">
      <c r="A901">
        <v>202304</v>
      </c>
      <c r="B901" t="s">
        <v>199</v>
      </c>
      <c r="C901" t="s">
        <v>13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  <c r="I901" t="s">
        <v>14</v>
      </c>
      <c r="J901">
        <v>0</v>
      </c>
      <c r="K901" t="s">
        <v>14</v>
      </c>
      <c r="L901" t="s">
        <v>46</v>
      </c>
    </row>
    <row r="902" spans="1:12" x14ac:dyDescent="0.25">
      <c r="A902">
        <v>202304</v>
      </c>
      <c r="B902" t="s">
        <v>200</v>
      </c>
      <c r="C902" t="s">
        <v>13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>
        <v>0</v>
      </c>
      <c r="K902" t="s">
        <v>14</v>
      </c>
      <c r="L902" t="s">
        <v>46</v>
      </c>
    </row>
    <row r="903" spans="1:12" x14ac:dyDescent="0.25">
      <c r="A903">
        <v>202304</v>
      </c>
      <c r="B903" t="s">
        <v>201</v>
      </c>
      <c r="C903" t="s">
        <v>13</v>
      </c>
      <c r="D903">
        <v>39</v>
      </c>
      <c r="E903" t="s">
        <v>14</v>
      </c>
      <c r="F903">
        <v>18</v>
      </c>
      <c r="G903">
        <v>11</v>
      </c>
      <c r="H903">
        <v>31</v>
      </c>
      <c r="I903">
        <v>11</v>
      </c>
      <c r="J903">
        <v>39</v>
      </c>
      <c r="K903" t="s">
        <v>15</v>
      </c>
      <c r="L903" t="s">
        <v>16</v>
      </c>
    </row>
    <row r="904" spans="1:12" x14ac:dyDescent="0.25">
      <c r="A904">
        <v>202304</v>
      </c>
      <c r="B904" t="s">
        <v>202</v>
      </c>
      <c r="C904" t="s">
        <v>13</v>
      </c>
      <c r="D904">
        <v>36</v>
      </c>
      <c r="E904" t="s">
        <v>14</v>
      </c>
      <c r="F904">
        <v>19</v>
      </c>
      <c r="G904">
        <v>9</v>
      </c>
      <c r="H904">
        <v>24</v>
      </c>
      <c r="I904">
        <v>12</v>
      </c>
      <c r="J904">
        <v>36</v>
      </c>
      <c r="K904" t="s">
        <v>15</v>
      </c>
      <c r="L904" t="s">
        <v>16</v>
      </c>
    </row>
    <row r="905" spans="1:12" x14ac:dyDescent="0.25">
      <c r="A905">
        <v>202304</v>
      </c>
      <c r="B905" t="s">
        <v>203</v>
      </c>
      <c r="C905" t="s">
        <v>13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  <c r="J905">
        <v>0</v>
      </c>
      <c r="K905" t="s">
        <v>14</v>
      </c>
      <c r="L905" t="s">
        <v>46</v>
      </c>
    </row>
    <row r="906" spans="1:12" x14ac:dyDescent="0.25">
      <c r="A906">
        <v>202304</v>
      </c>
      <c r="B906" t="s">
        <v>204</v>
      </c>
      <c r="C906" t="s">
        <v>13</v>
      </c>
      <c r="D906">
        <v>37</v>
      </c>
      <c r="E906" t="s">
        <v>14</v>
      </c>
      <c r="F906">
        <v>18</v>
      </c>
      <c r="G906">
        <v>9</v>
      </c>
      <c r="H906">
        <v>24</v>
      </c>
      <c r="I906">
        <v>11</v>
      </c>
      <c r="J906">
        <v>37</v>
      </c>
      <c r="K906" t="s">
        <v>15</v>
      </c>
      <c r="L906" t="s">
        <v>16</v>
      </c>
    </row>
    <row r="907" spans="1:12" x14ac:dyDescent="0.25">
      <c r="A907">
        <v>202304</v>
      </c>
      <c r="B907" t="s">
        <v>205</v>
      </c>
      <c r="C907" t="s">
        <v>13</v>
      </c>
      <c r="D907">
        <v>58</v>
      </c>
      <c r="E907" t="s">
        <v>14</v>
      </c>
      <c r="F907">
        <v>20</v>
      </c>
      <c r="G907">
        <v>10</v>
      </c>
      <c r="H907">
        <v>44</v>
      </c>
      <c r="I907">
        <v>14</v>
      </c>
      <c r="J907">
        <v>58</v>
      </c>
      <c r="K907" t="s">
        <v>15</v>
      </c>
      <c r="L907" t="s">
        <v>30</v>
      </c>
    </row>
    <row r="908" spans="1:12" x14ac:dyDescent="0.25">
      <c r="A908">
        <v>202304</v>
      </c>
      <c r="B908" t="s">
        <v>206</v>
      </c>
      <c r="C908" t="s">
        <v>13</v>
      </c>
      <c r="D908">
        <v>57</v>
      </c>
      <c r="E908" t="s">
        <v>14</v>
      </c>
      <c r="F908">
        <v>24</v>
      </c>
      <c r="G908">
        <v>12</v>
      </c>
      <c r="H908">
        <v>33</v>
      </c>
      <c r="I908">
        <v>15</v>
      </c>
      <c r="J908">
        <v>57</v>
      </c>
      <c r="K908" t="s">
        <v>15</v>
      </c>
      <c r="L908" t="s">
        <v>30</v>
      </c>
    </row>
    <row r="909" spans="1:12" x14ac:dyDescent="0.25">
      <c r="A909">
        <v>202304</v>
      </c>
      <c r="B909" t="s">
        <v>207</v>
      </c>
      <c r="C909" t="s">
        <v>13</v>
      </c>
      <c r="D909">
        <v>27</v>
      </c>
      <c r="E909" t="s">
        <v>14</v>
      </c>
      <c r="F909">
        <v>16</v>
      </c>
      <c r="G909">
        <v>6</v>
      </c>
      <c r="H909">
        <v>28</v>
      </c>
      <c r="I909">
        <v>9</v>
      </c>
      <c r="J909">
        <v>28</v>
      </c>
      <c r="K909" t="s">
        <v>18</v>
      </c>
      <c r="L909" t="s">
        <v>16</v>
      </c>
    </row>
    <row r="910" spans="1:12" x14ac:dyDescent="0.25">
      <c r="A910">
        <v>202304</v>
      </c>
      <c r="B910" t="s">
        <v>208</v>
      </c>
      <c r="C910" t="s">
        <v>13</v>
      </c>
      <c r="D910">
        <v>23</v>
      </c>
      <c r="E910" t="s">
        <v>14</v>
      </c>
      <c r="F910">
        <v>15</v>
      </c>
      <c r="G910">
        <v>5</v>
      </c>
      <c r="H910">
        <v>26</v>
      </c>
      <c r="I910">
        <v>5</v>
      </c>
      <c r="J910">
        <v>26</v>
      </c>
      <c r="K910" t="s">
        <v>18</v>
      </c>
      <c r="L910" t="s">
        <v>16</v>
      </c>
    </row>
    <row r="911" spans="1:12" x14ac:dyDescent="0.25">
      <c r="A911">
        <v>202304</v>
      </c>
      <c r="B911" t="s">
        <v>209</v>
      </c>
      <c r="C911" t="s">
        <v>13</v>
      </c>
      <c r="D911">
        <v>15</v>
      </c>
      <c r="E911" t="s">
        <v>14</v>
      </c>
      <c r="F911">
        <v>15</v>
      </c>
      <c r="G911">
        <v>5</v>
      </c>
      <c r="H911">
        <v>24</v>
      </c>
      <c r="I911">
        <v>4</v>
      </c>
      <c r="J911">
        <v>24</v>
      </c>
      <c r="K911" t="s">
        <v>18</v>
      </c>
      <c r="L911" t="s">
        <v>16</v>
      </c>
    </row>
    <row r="912" spans="1:12" x14ac:dyDescent="0.25">
      <c r="A912">
        <v>202304</v>
      </c>
      <c r="B912" t="s">
        <v>210</v>
      </c>
      <c r="C912" t="s">
        <v>13</v>
      </c>
      <c r="D912">
        <v>17</v>
      </c>
      <c r="E912" t="s">
        <v>14</v>
      </c>
      <c r="F912">
        <v>14</v>
      </c>
      <c r="G912">
        <v>5</v>
      </c>
      <c r="H912">
        <v>28</v>
      </c>
      <c r="I912">
        <v>4</v>
      </c>
      <c r="J912">
        <v>28</v>
      </c>
      <c r="K912" t="s">
        <v>18</v>
      </c>
      <c r="L912" t="s">
        <v>16</v>
      </c>
    </row>
    <row r="913" spans="1:12" x14ac:dyDescent="0.25">
      <c r="A913">
        <v>202304</v>
      </c>
      <c r="B913" t="s">
        <v>211</v>
      </c>
      <c r="C913" t="s">
        <v>13</v>
      </c>
      <c r="D913">
        <v>28</v>
      </c>
      <c r="E913" t="s">
        <v>14</v>
      </c>
      <c r="F913">
        <v>16</v>
      </c>
      <c r="G913">
        <v>7</v>
      </c>
      <c r="H913">
        <v>29</v>
      </c>
      <c r="I913">
        <v>9</v>
      </c>
      <c r="J913">
        <v>29</v>
      </c>
      <c r="K913" t="s">
        <v>18</v>
      </c>
      <c r="L913" t="s">
        <v>16</v>
      </c>
    </row>
    <row r="914" spans="1:12" x14ac:dyDescent="0.25">
      <c r="A914">
        <v>202304</v>
      </c>
      <c r="B914" t="s">
        <v>212</v>
      </c>
      <c r="C914" t="s">
        <v>13</v>
      </c>
      <c r="D914">
        <v>40</v>
      </c>
      <c r="E914" t="s">
        <v>14</v>
      </c>
      <c r="F914">
        <v>18</v>
      </c>
      <c r="G914">
        <v>12</v>
      </c>
      <c r="H914">
        <v>34</v>
      </c>
      <c r="I914">
        <v>16</v>
      </c>
      <c r="J914">
        <v>40</v>
      </c>
      <c r="K914" t="s">
        <v>15</v>
      </c>
      <c r="L914" t="s">
        <v>16</v>
      </c>
    </row>
    <row r="915" spans="1:12" x14ac:dyDescent="0.25">
      <c r="A915">
        <v>202304</v>
      </c>
      <c r="B915" t="s">
        <v>213</v>
      </c>
      <c r="C915" t="s">
        <v>13</v>
      </c>
      <c r="D915">
        <v>31</v>
      </c>
      <c r="E915" t="s">
        <v>14</v>
      </c>
      <c r="F915">
        <v>15</v>
      </c>
      <c r="G915">
        <v>7</v>
      </c>
      <c r="H915">
        <v>35</v>
      </c>
      <c r="I915">
        <v>8</v>
      </c>
      <c r="J915">
        <v>35</v>
      </c>
      <c r="K915" t="s">
        <v>18</v>
      </c>
      <c r="L915" t="s">
        <v>16</v>
      </c>
    </row>
    <row r="916" spans="1:12" x14ac:dyDescent="0.25">
      <c r="A916">
        <v>202304</v>
      </c>
      <c r="B916" t="s">
        <v>214</v>
      </c>
      <c r="C916" t="s">
        <v>13</v>
      </c>
      <c r="D916">
        <v>19</v>
      </c>
      <c r="E916" t="s">
        <v>14</v>
      </c>
      <c r="F916">
        <v>15</v>
      </c>
      <c r="G916">
        <v>6</v>
      </c>
      <c r="H916">
        <v>35</v>
      </c>
      <c r="I916">
        <v>7</v>
      </c>
      <c r="J916">
        <v>35</v>
      </c>
      <c r="K916" t="s">
        <v>18</v>
      </c>
      <c r="L916" t="s">
        <v>16</v>
      </c>
    </row>
    <row r="917" spans="1:12" x14ac:dyDescent="0.25">
      <c r="A917">
        <v>202304</v>
      </c>
      <c r="B917" t="s">
        <v>215</v>
      </c>
      <c r="C917" t="s">
        <v>13</v>
      </c>
      <c r="D917">
        <v>49</v>
      </c>
      <c r="E917" t="s">
        <v>14</v>
      </c>
      <c r="F917">
        <v>16</v>
      </c>
      <c r="G917">
        <v>9</v>
      </c>
      <c r="H917">
        <v>50</v>
      </c>
      <c r="I917">
        <v>14</v>
      </c>
      <c r="J917">
        <v>50</v>
      </c>
      <c r="K917" t="s">
        <v>18</v>
      </c>
      <c r="L917" t="s">
        <v>16</v>
      </c>
    </row>
    <row r="918" spans="1:12" x14ac:dyDescent="0.25">
      <c r="A918">
        <v>202304</v>
      </c>
      <c r="B918" t="s">
        <v>216</v>
      </c>
      <c r="C918" t="s">
        <v>13</v>
      </c>
      <c r="D918">
        <v>48</v>
      </c>
      <c r="E918" t="s">
        <v>14</v>
      </c>
      <c r="F918">
        <v>15</v>
      </c>
      <c r="G918">
        <v>12</v>
      </c>
      <c r="H918">
        <v>51</v>
      </c>
      <c r="I918">
        <v>16</v>
      </c>
      <c r="J918">
        <v>51</v>
      </c>
      <c r="K918" t="s">
        <v>18</v>
      </c>
      <c r="L918" t="s">
        <v>30</v>
      </c>
    </row>
    <row r="919" spans="1:12" x14ac:dyDescent="0.25">
      <c r="A919">
        <v>202306</v>
      </c>
      <c r="B919" t="s">
        <v>217</v>
      </c>
      <c r="C919" t="s">
        <v>59</v>
      </c>
      <c r="D919" t="s">
        <v>14</v>
      </c>
      <c r="E919">
        <v>133</v>
      </c>
      <c r="F919">
        <v>40</v>
      </c>
      <c r="G919">
        <v>24</v>
      </c>
      <c r="H919">
        <v>19</v>
      </c>
      <c r="I919">
        <v>13</v>
      </c>
      <c r="J919">
        <v>133</v>
      </c>
      <c r="K919" t="s">
        <v>64</v>
      </c>
      <c r="L919" t="s">
        <v>60</v>
      </c>
    </row>
    <row r="920" spans="1:12" x14ac:dyDescent="0.25">
      <c r="A920">
        <v>202306</v>
      </c>
      <c r="B920" t="s">
        <v>218</v>
      </c>
      <c r="C920" t="s">
        <v>59</v>
      </c>
      <c r="D920" t="s">
        <v>14</v>
      </c>
      <c r="E920">
        <v>102</v>
      </c>
      <c r="F920">
        <v>37</v>
      </c>
      <c r="G920">
        <v>22</v>
      </c>
      <c r="H920">
        <v>15</v>
      </c>
      <c r="I920">
        <v>13</v>
      </c>
      <c r="J920">
        <v>102</v>
      </c>
      <c r="K920" t="s">
        <v>64</v>
      </c>
      <c r="L920" t="s">
        <v>60</v>
      </c>
    </row>
    <row r="921" spans="1:12" x14ac:dyDescent="0.25">
      <c r="A921">
        <v>202306</v>
      </c>
      <c r="B921" t="s">
        <v>219</v>
      </c>
      <c r="C921" t="s">
        <v>59</v>
      </c>
      <c r="D921" t="s">
        <v>14</v>
      </c>
      <c r="E921">
        <v>121</v>
      </c>
      <c r="F921">
        <v>39</v>
      </c>
      <c r="G921">
        <v>31</v>
      </c>
      <c r="H921">
        <v>14</v>
      </c>
      <c r="I921">
        <v>17</v>
      </c>
      <c r="J921">
        <v>121</v>
      </c>
      <c r="K921" t="s">
        <v>64</v>
      </c>
      <c r="L921" t="s">
        <v>60</v>
      </c>
    </row>
    <row r="922" spans="1:12" x14ac:dyDescent="0.25">
      <c r="A922">
        <v>202306</v>
      </c>
      <c r="B922" t="s">
        <v>220</v>
      </c>
      <c r="C922" t="s">
        <v>59</v>
      </c>
      <c r="D922" t="s">
        <v>14</v>
      </c>
      <c r="E922">
        <v>108</v>
      </c>
      <c r="F922">
        <v>37</v>
      </c>
      <c r="G922">
        <v>24</v>
      </c>
      <c r="H922">
        <v>14</v>
      </c>
      <c r="I922">
        <v>15</v>
      </c>
      <c r="J922">
        <v>108</v>
      </c>
      <c r="K922" t="s">
        <v>64</v>
      </c>
      <c r="L922" t="s">
        <v>60</v>
      </c>
    </row>
    <row r="923" spans="1:12" x14ac:dyDescent="0.25">
      <c r="A923">
        <v>202306</v>
      </c>
      <c r="B923" t="s">
        <v>221</v>
      </c>
      <c r="C923" t="s">
        <v>59</v>
      </c>
      <c r="D923" t="s">
        <v>14</v>
      </c>
      <c r="E923">
        <v>84</v>
      </c>
      <c r="F923">
        <v>39</v>
      </c>
      <c r="G923">
        <v>27</v>
      </c>
      <c r="H923">
        <v>10</v>
      </c>
      <c r="I923">
        <v>17</v>
      </c>
      <c r="J923">
        <v>84</v>
      </c>
      <c r="K923" t="s">
        <v>64</v>
      </c>
      <c r="L923" t="s">
        <v>30</v>
      </c>
    </row>
    <row r="924" spans="1:12" x14ac:dyDescent="0.25">
      <c r="A924">
        <v>202306</v>
      </c>
      <c r="B924" t="s">
        <v>222</v>
      </c>
      <c r="C924" t="s">
        <v>59</v>
      </c>
      <c r="D924" t="s">
        <v>14</v>
      </c>
      <c r="E924">
        <v>112</v>
      </c>
      <c r="F924">
        <v>37</v>
      </c>
      <c r="G924">
        <v>39</v>
      </c>
      <c r="H924">
        <v>12</v>
      </c>
      <c r="I924">
        <v>15</v>
      </c>
      <c r="J924">
        <v>112</v>
      </c>
      <c r="K924" t="s">
        <v>64</v>
      </c>
      <c r="L924" t="s">
        <v>60</v>
      </c>
    </row>
    <row r="925" spans="1:12" x14ac:dyDescent="0.25">
      <c r="A925">
        <v>202306</v>
      </c>
      <c r="B925" t="s">
        <v>223</v>
      </c>
      <c r="C925" t="s">
        <v>59</v>
      </c>
      <c r="D925" t="s">
        <v>14</v>
      </c>
      <c r="E925">
        <v>83</v>
      </c>
      <c r="F925">
        <v>36</v>
      </c>
      <c r="G925">
        <v>22</v>
      </c>
      <c r="H925">
        <v>13</v>
      </c>
      <c r="I925">
        <v>14</v>
      </c>
      <c r="J925">
        <v>83</v>
      </c>
      <c r="K925" t="s">
        <v>64</v>
      </c>
      <c r="L925" t="s">
        <v>30</v>
      </c>
    </row>
    <row r="926" spans="1:12" x14ac:dyDescent="0.25">
      <c r="A926">
        <v>202306</v>
      </c>
      <c r="B926" t="s">
        <v>224</v>
      </c>
      <c r="C926" t="s">
        <v>59</v>
      </c>
      <c r="D926" t="s">
        <v>14</v>
      </c>
      <c r="E926">
        <v>102</v>
      </c>
      <c r="F926">
        <v>38</v>
      </c>
      <c r="G926">
        <v>36</v>
      </c>
      <c r="H926">
        <v>11</v>
      </c>
      <c r="I926">
        <v>15</v>
      </c>
      <c r="J926">
        <v>102</v>
      </c>
      <c r="K926" t="s">
        <v>64</v>
      </c>
      <c r="L926" t="s">
        <v>60</v>
      </c>
    </row>
    <row r="927" spans="1:12" x14ac:dyDescent="0.25">
      <c r="A927">
        <v>202306</v>
      </c>
      <c r="B927" t="s">
        <v>225</v>
      </c>
      <c r="C927" t="s">
        <v>59</v>
      </c>
      <c r="D927" t="s">
        <v>14</v>
      </c>
      <c r="E927">
        <v>108</v>
      </c>
      <c r="F927">
        <v>39</v>
      </c>
      <c r="G927">
        <v>22</v>
      </c>
      <c r="H927">
        <v>20</v>
      </c>
      <c r="I927">
        <v>16</v>
      </c>
      <c r="J927">
        <v>108</v>
      </c>
      <c r="K927" t="s">
        <v>64</v>
      </c>
      <c r="L927" t="s">
        <v>60</v>
      </c>
    </row>
    <row r="928" spans="1:12" x14ac:dyDescent="0.25">
      <c r="A928">
        <v>202306</v>
      </c>
      <c r="B928" t="s">
        <v>226</v>
      </c>
      <c r="C928" t="s">
        <v>59</v>
      </c>
      <c r="D928" t="s">
        <v>14</v>
      </c>
      <c r="E928">
        <v>119</v>
      </c>
      <c r="F928">
        <v>37</v>
      </c>
      <c r="G928">
        <v>40</v>
      </c>
      <c r="H928">
        <v>16</v>
      </c>
      <c r="I928">
        <v>22</v>
      </c>
      <c r="J928">
        <v>119</v>
      </c>
      <c r="K928" t="s">
        <v>64</v>
      </c>
      <c r="L928" t="s">
        <v>60</v>
      </c>
    </row>
    <row r="929" spans="1:12" x14ac:dyDescent="0.25">
      <c r="A929">
        <v>202306</v>
      </c>
      <c r="B929" t="s">
        <v>227</v>
      </c>
      <c r="C929" t="s">
        <v>59</v>
      </c>
      <c r="D929" t="s">
        <v>14</v>
      </c>
      <c r="E929">
        <v>98</v>
      </c>
      <c r="F929">
        <v>38</v>
      </c>
      <c r="G929">
        <v>21</v>
      </c>
      <c r="H929">
        <v>17</v>
      </c>
      <c r="I929">
        <v>14</v>
      </c>
      <c r="J929">
        <v>98</v>
      </c>
      <c r="K929" t="s">
        <v>64</v>
      </c>
      <c r="L929" t="s">
        <v>30</v>
      </c>
    </row>
    <row r="930" spans="1:12" x14ac:dyDescent="0.25">
      <c r="A930">
        <v>202306</v>
      </c>
      <c r="B930" t="s">
        <v>228</v>
      </c>
      <c r="C930" t="s">
        <v>59</v>
      </c>
      <c r="D930" t="s">
        <v>14</v>
      </c>
      <c r="E930">
        <v>92</v>
      </c>
      <c r="F930">
        <v>38</v>
      </c>
      <c r="G930">
        <v>21</v>
      </c>
      <c r="H930">
        <v>25</v>
      </c>
      <c r="I930">
        <v>14</v>
      </c>
      <c r="J930">
        <v>92</v>
      </c>
      <c r="K930" t="s">
        <v>64</v>
      </c>
      <c r="L930" t="s">
        <v>30</v>
      </c>
    </row>
    <row r="931" spans="1:12" x14ac:dyDescent="0.25">
      <c r="A931">
        <v>202306</v>
      </c>
      <c r="B931" t="s">
        <v>229</v>
      </c>
      <c r="C931" t="s">
        <v>59</v>
      </c>
      <c r="D931" t="s">
        <v>14</v>
      </c>
      <c r="E931">
        <v>104</v>
      </c>
      <c r="F931">
        <v>38</v>
      </c>
      <c r="G931">
        <v>25</v>
      </c>
      <c r="H931">
        <v>20</v>
      </c>
      <c r="I931">
        <v>19</v>
      </c>
      <c r="J931">
        <v>104</v>
      </c>
      <c r="K931" t="s">
        <v>64</v>
      </c>
      <c r="L931" t="s">
        <v>60</v>
      </c>
    </row>
    <row r="932" spans="1:12" x14ac:dyDescent="0.25">
      <c r="A932">
        <v>202306</v>
      </c>
      <c r="B932" t="s">
        <v>230</v>
      </c>
      <c r="C932" t="s">
        <v>59</v>
      </c>
      <c r="D932" t="s">
        <v>14</v>
      </c>
      <c r="E932">
        <v>93</v>
      </c>
      <c r="F932">
        <v>38</v>
      </c>
      <c r="G932">
        <v>24</v>
      </c>
      <c r="H932">
        <v>23</v>
      </c>
      <c r="I932">
        <v>17</v>
      </c>
      <c r="J932">
        <v>93</v>
      </c>
      <c r="K932" t="s">
        <v>64</v>
      </c>
      <c r="L932" t="s">
        <v>30</v>
      </c>
    </row>
    <row r="933" spans="1:12" x14ac:dyDescent="0.25">
      <c r="A933">
        <v>202306</v>
      </c>
      <c r="B933" t="s">
        <v>231</v>
      </c>
      <c r="C933" t="s">
        <v>59</v>
      </c>
      <c r="D933" t="s">
        <v>14</v>
      </c>
      <c r="E933">
        <v>113</v>
      </c>
      <c r="F933">
        <v>39</v>
      </c>
      <c r="G933">
        <v>27</v>
      </c>
      <c r="H933">
        <v>23</v>
      </c>
      <c r="I933">
        <v>17</v>
      </c>
      <c r="J933">
        <v>113</v>
      </c>
      <c r="K933" t="s">
        <v>64</v>
      </c>
      <c r="L933" t="s">
        <v>60</v>
      </c>
    </row>
    <row r="934" spans="1:12" x14ac:dyDescent="0.25">
      <c r="A934">
        <v>202306</v>
      </c>
      <c r="B934" t="s">
        <v>232</v>
      </c>
      <c r="C934" t="s">
        <v>59</v>
      </c>
      <c r="D934" t="s">
        <v>14</v>
      </c>
      <c r="E934">
        <v>84</v>
      </c>
      <c r="F934">
        <v>39</v>
      </c>
      <c r="G934">
        <v>19</v>
      </c>
      <c r="H934">
        <v>22</v>
      </c>
      <c r="I934">
        <v>14</v>
      </c>
      <c r="J934">
        <v>84</v>
      </c>
      <c r="K934" t="s">
        <v>64</v>
      </c>
      <c r="L934" t="s">
        <v>30</v>
      </c>
    </row>
    <row r="935" spans="1:12" x14ac:dyDescent="0.25">
      <c r="A935">
        <v>202306</v>
      </c>
      <c r="B935" t="s">
        <v>233</v>
      </c>
      <c r="C935" t="s">
        <v>59</v>
      </c>
      <c r="D935" t="s">
        <v>14</v>
      </c>
      <c r="E935">
        <v>64</v>
      </c>
      <c r="F935">
        <v>38</v>
      </c>
      <c r="G935">
        <v>16</v>
      </c>
      <c r="H935">
        <v>18</v>
      </c>
      <c r="I935">
        <v>10</v>
      </c>
      <c r="J935">
        <v>64</v>
      </c>
      <c r="K935" t="s">
        <v>64</v>
      </c>
      <c r="L935" t="s">
        <v>30</v>
      </c>
    </row>
    <row r="936" spans="1:12" x14ac:dyDescent="0.25">
      <c r="A936">
        <v>202306</v>
      </c>
      <c r="B936" t="s">
        <v>234</v>
      </c>
      <c r="C936" t="s">
        <v>59</v>
      </c>
      <c r="D936" t="s">
        <v>14</v>
      </c>
      <c r="E936">
        <v>77</v>
      </c>
      <c r="F936">
        <v>39</v>
      </c>
      <c r="G936">
        <v>17</v>
      </c>
      <c r="H936">
        <v>21</v>
      </c>
      <c r="I936">
        <v>11</v>
      </c>
      <c r="J936">
        <v>77</v>
      </c>
      <c r="K936" t="s">
        <v>64</v>
      </c>
      <c r="L936" t="s">
        <v>30</v>
      </c>
    </row>
    <row r="937" spans="1:12" x14ac:dyDescent="0.25">
      <c r="A937">
        <v>202306</v>
      </c>
      <c r="B937" t="s">
        <v>191</v>
      </c>
      <c r="C937" t="s">
        <v>190</v>
      </c>
      <c r="D937">
        <v>54</v>
      </c>
      <c r="E937" t="s">
        <v>14</v>
      </c>
      <c r="F937">
        <v>21</v>
      </c>
      <c r="G937">
        <v>16</v>
      </c>
      <c r="H937">
        <v>51</v>
      </c>
      <c r="I937">
        <v>16</v>
      </c>
      <c r="J937">
        <v>54</v>
      </c>
      <c r="K937" t="s">
        <v>15</v>
      </c>
      <c r="L937" t="s">
        <v>30</v>
      </c>
    </row>
    <row r="938" spans="1:12" x14ac:dyDescent="0.25">
      <c r="A938">
        <v>202306</v>
      </c>
      <c r="B938" t="s">
        <v>192</v>
      </c>
      <c r="C938" t="s">
        <v>190</v>
      </c>
      <c r="D938">
        <v>56</v>
      </c>
      <c r="E938" t="s">
        <v>14</v>
      </c>
      <c r="F938">
        <v>23</v>
      </c>
      <c r="G938">
        <v>16</v>
      </c>
      <c r="H938">
        <v>53</v>
      </c>
      <c r="I938">
        <v>16</v>
      </c>
      <c r="J938">
        <v>56</v>
      </c>
      <c r="K938" t="s">
        <v>15</v>
      </c>
      <c r="L938" t="s">
        <v>30</v>
      </c>
    </row>
    <row r="939" spans="1:12" x14ac:dyDescent="0.25">
      <c r="A939">
        <v>202306</v>
      </c>
      <c r="B939" t="s">
        <v>193</v>
      </c>
      <c r="C939" t="s">
        <v>190</v>
      </c>
      <c r="D939">
        <v>56</v>
      </c>
      <c r="E939" t="s">
        <v>14</v>
      </c>
      <c r="F939">
        <v>22</v>
      </c>
      <c r="G939">
        <v>16</v>
      </c>
      <c r="H939">
        <v>49</v>
      </c>
      <c r="I939">
        <v>17</v>
      </c>
      <c r="J939">
        <v>56</v>
      </c>
      <c r="K939" t="s">
        <v>15</v>
      </c>
      <c r="L939" t="s">
        <v>30</v>
      </c>
    </row>
    <row r="940" spans="1:12" x14ac:dyDescent="0.25">
      <c r="A940">
        <v>202306</v>
      </c>
      <c r="B940" t="s">
        <v>194</v>
      </c>
      <c r="C940" t="s">
        <v>190</v>
      </c>
      <c r="D940">
        <v>53</v>
      </c>
      <c r="E940" t="s">
        <v>14</v>
      </c>
      <c r="F940">
        <v>19</v>
      </c>
      <c r="G940">
        <v>15</v>
      </c>
      <c r="H940">
        <v>53</v>
      </c>
      <c r="I940">
        <v>14</v>
      </c>
      <c r="J940">
        <v>53</v>
      </c>
      <c r="K940" t="s">
        <v>15</v>
      </c>
      <c r="L940" t="s">
        <v>30</v>
      </c>
    </row>
    <row r="941" spans="1:12" x14ac:dyDescent="0.25">
      <c r="A941">
        <v>202306</v>
      </c>
      <c r="B941" t="s">
        <v>195</v>
      </c>
      <c r="C941" t="s">
        <v>190</v>
      </c>
      <c r="D941">
        <v>55</v>
      </c>
      <c r="E941" t="s">
        <v>14</v>
      </c>
      <c r="F941">
        <v>19</v>
      </c>
      <c r="G941">
        <v>18</v>
      </c>
      <c r="H941">
        <v>46</v>
      </c>
      <c r="I941">
        <v>18</v>
      </c>
      <c r="J941">
        <v>55</v>
      </c>
      <c r="K941" t="s">
        <v>15</v>
      </c>
      <c r="L941" t="s">
        <v>30</v>
      </c>
    </row>
    <row r="942" spans="1:12" x14ac:dyDescent="0.25">
      <c r="A942">
        <v>202306</v>
      </c>
      <c r="B942" t="s">
        <v>196</v>
      </c>
      <c r="C942" t="s">
        <v>190</v>
      </c>
      <c r="D942">
        <v>46</v>
      </c>
      <c r="E942" t="s">
        <v>14</v>
      </c>
      <c r="F942">
        <v>19</v>
      </c>
      <c r="G942">
        <v>16</v>
      </c>
      <c r="H942">
        <v>49</v>
      </c>
      <c r="I942">
        <v>15</v>
      </c>
      <c r="J942">
        <v>49</v>
      </c>
      <c r="K942" t="s">
        <v>18</v>
      </c>
      <c r="L942" t="s">
        <v>16</v>
      </c>
    </row>
    <row r="943" spans="1:12" x14ac:dyDescent="0.25">
      <c r="A943">
        <v>202306</v>
      </c>
      <c r="B943" t="s">
        <v>197</v>
      </c>
      <c r="C943" t="s">
        <v>190</v>
      </c>
      <c r="D943">
        <v>57</v>
      </c>
      <c r="E943" t="s">
        <v>14</v>
      </c>
      <c r="F943">
        <v>18</v>
      </c>
      <c r="G943">
        <v>25</v>
      </c>
      <c r="H943">
        <v>47</v>
      </c>
      <c r="I943">
        <v>27</v>
      </c>
      <c r="J943">
        <v>57</v>
      </c>
      <c r="K943" t="s">
        <v>15</v>
      </c>
      <c r="L943" t="s">
        <v>30</v>
      </c>
    </row>
    <row r="944" spans="1:12" x14ac:dyDescent="0.25">
      <c r="A944">
        <v>202306</v>
      </c>
      <c r="B944" t="s">
        <v>235</v>
      </c>
      <c r="C944" t="s">
        <v>190</v>
      </c>
      <c r="D944">
        <v>51</v>
      </c>
      <c r="E944" t="s">
        <v>14</v>
      </c>
      <c r="F944">
        <v>21</v>
      </c>
      <c r="G944">
        <v>20</v>
      </c>
      <c r="H944">
        <v>38</v>
      </c>
      <c r="I944">
        <v>22</v>
      </c>
      <c r="J944">
        <v>51</v>
      </c>
      <c r="K944" t="s">
        <v>15</v>
      </c>
      <c r="L944" t="s">
        <v>30</v>
      </c>
    </row>
    <row r="945" spans="1:12" x14ac:dyDescent="0.25">
      <c r="A945">
        <v>202306</v>
      </c>
      <c r="B945" t="s">
        <v>236</v>
      </c>
      <c r="C945" t="s">
        <v>190</v>
      </c>
      <c r="D945">
        <v>50</v>
      </c>
      <c r="E945" t="s">
        <v>14</v>
      </c>
      <c r="F945">
        <v>23</v>
      </c>
      <c r="G945">
        <v>18</v>
      </c>
      <c r="H945">
        <v>34</v>
      </c>
      <c r="I945">
        <v>19</v>
      </c>
      <c r="J945">
        <v>50</v>
      </c>
      <c r="K945" t="s">
        <v>15</v>
      </c>
      <c r="L945" t="s">
        <v>16</v>
      </c>
    </row>
    <row r="946" spans="1:12" x14ac:dyDescent="0.25">
      <c r="A946">
        <v>202306</v>
      </c>
      <c r="B946" t="s">
        <v>237</v>
      </c>
      <c r="C946" t="s">
        <v>190</v>
      </c>
      <c r="D946">
        <v>37</v>
      </c>
      <c r="E946" t="s">
        <v>14</v>
      </c>
      <c r="F946">
        <v>20</v>
      </c>
      <c r="G946">
        <v>16</v>
      </c>
      <c r="H946">
        <v>45</v>
      </c>
      <c r="I946">
        <v>17</v>
      </c>
      <c r="J946">
        <v>45</v>
      </c>
      <c r="K946" t="s">
        <v>18</v>
      </c>
      <c r="L946" t="s">
        <v>16</v>
      </c>
    </row>
    <row r="947" spans="1:12" x14ac:dyDescent="0.25">
      <c r="A947">
        <v>202306</v>
      </c>
      <c r="B947" t="s">
        <v>238</v>
      </c>
      <c r="C947" t="s">
        <v>190</v>
      </c>
      <c r="D947">
        <v>61</v>
      </c>
      <c r="E947" t="s">
        <v>14</v>
      </c>
      <c r="F947">
        <v>23</v>
      </c>
      <c r="G947">
        <v>21</v>
      </c>
      <c r="H947">
        <v>44</v>
      </c>
      <c r="I947">
        <v>24</v>
      </c>
      <c r="J947">
        <v>61</v>
      </c>
      <c r="K947" t="s">
        <v>15</v>
      </c>
      <c r="L947" t="s">
        <v>30</v>
      </c>
    </row>
    <row r="948" spans="1:12" x14ac:dyDescent="0.25">
      <c r="A948">
        <v>202306</v>
      </c>
      <c r="B948" t="s">
        <v>239</v>
      </c>
      <c r="C948" t="s">
        <v>190</v>
      </c>
      <c r="D948">
        <v>59</v>
      </c>
      <c r="E948" t="s">
        <v>14</v>
      </c>
      <c r="F948">
        <v>20</v>
      </c>
      <c r="G948">
        <v>18</v>
      </c>
      <c r="H948">
        <v>47</v>
      </c>
      <c r="I948">
        <v>20</v>
      </c>
      <c r="J948">
        <v>59</v>
      </c>
      <c r="K948" t="s">
        <v>15</v>
      </c>
      <c r="L948" t="s">
        <v>30</v>
      </c>
    </row>
    <row r="949" spans="1:12" x14ac:dyDescent="0.25">
      <c r="A949">
        <v>202306</v>
      </c>
      <c r="B949" t="s">
        <v>217</v>
      </c>
      <c r="C949" t="s">
        <v>190</v>
      </c>
      <c r="D949">
        <v>52</v>
      </c>
      <c r="E949" t="s">
        <v>14</v>
      </c>
      <c r="F949">
        <v>18</v>
      </c>
      <c r="G949">
        <v>15</v>
      </c>
      <c r="H949">
        <v>63</v>
      </c>
      <c r="I949">
        <v>17</v>
      </c>
      <c r="J949">
        <v>63</v>
      </c>
      <c r="K949" t="s">
        <v>18</v>
      </c>
      <c r="L949" t="s">
        <v>30</v>
      </c>
    </row>
    <row r="950" spans="1:12" x14ac:dyDescent="0.25">
      <c r="A950">
        <v>202306</v>
      </c>
      <c r="B950" t="s">
        <v>218</v>
      </c>
      <c r="C950" t="s">
        <v>190</v>
      </c>
      <c r="D950">
        <v>50</v>
      </c>
      <c r="E950" t="s">
        <v>14</v>
      </c>
      <c r="F950">
        <v>18</v>
      </c>
      <c r="G950">
        <v>17</v>
      </c>
      <c r="H950">
        <v>67</v>
      </c>
      <c r="I950">
        <v>19</v>
      </c>
      <c r="J950">
        <v>67</v>
      </c>
      <c r="K950" t="s">
        <v>18</v>
      </c>
      <c r="L950" t="s">
        <v>30</v>
      </c>
    </row>
    <row r="951" spans="1:12" x14ac:dyDescent="0.25">
      <c r="A951">
        <v>202306</v>
      </c>
      <c r="B951" t="s">
        <v>219</v>
      </c>
      <c r="C951" t="s">
        <v>190</v>
      </c>
      <c r="D951">
        <v>54</v>
      </c>
      <c r="E951" t="s">
        <v>14</v>
      </c>
      <c r="F951">
        <v>18</v>
      </c>
      <c r="G951">
        <v>24</v>
      </c>
      <c r="H951">
        <v>54</v>
      </c>
      <c r="I951">
        <v>23</v>
      </c>
      <c r="J951">
        <v>54</v>
      </c>
      <c r="K951" t="s">
        <v>15</v>
      </c>
      <c r="L951" t="s">
        <v>30</v>
      </c>
    </row>
    <row r="952" spans="1:12" x14ac:dyDescent="0.25">
      <c r="A952">
        <v>202306</v>
      </c>
      <c r="B952" t="s">
        <v>220</v>
      </c>
      <c r="C952" t="s">
        <v>190</v>
      </c>
      <c r="D952">
        <v>41</v>
      </c>
      <c r="E952" t="s">
        <v>14</v>
      </c>
      <c r="F952">
        <v>18</v>
      </c>
      <c r="G952">
        <v>15</v>
      </c>
      <c r="H952">
        <v>61</v>
      </c>
      <c r="I952">
        <v>19</v>
      </c>
      <c r="J952">
        <v>61</v>
      </c>
      <c r="K952" t="s">
        <v>18</v>
      </c>
      <c r="L952" t="s">
        <v>30</v>
      </c>
    </row>
    <row r="953" spans="1:12" x14ac:dyDescent="0.25">
      <c r="A953">
        <v>202306</v>
      </c>
      <c r="B953" t="s">
        <v>221</v>
      </c>
      <c r="C953" t="s">
        <v>190</v>
      </c>
      <c r="D953">
        <v>49</v>
      </c>
      <c r="E953" t="s">
        <v>14</v>
      </c>
      <c r="F953">
        <v>20</v>
      </c>
      <c r="G953">
        <v>21</v>
      </c>
      <c r="H953">
        <v>53</v>
      </c>
      <c r="I953">
        <v>22</v>
      </c>
      <c r="J953">
        <v>53</v>
      </c>
      <c r="K953" t="s">
        <v>18</v>
      </c>
      <c r="L953" t="s">
        <v>30</v>
      </c>
    </row>
    <row r="954" spans="1:12" x14ac:dyDescent="0.25">
      <c r="A954">
        <v>202306</v>
      </c>
      <c r="B954" t="s">
        <v>222</v>
      </c>
      <c r="C954" t="s">
        <v>190</v>
      </c>
      <c r="D954">
        <v>51</v>
      </c>
      <c r="E954" t="s">
        <v>14</v>
      </c>
      <c r="F954">
        <v>19</v>
      </c>
      <c r="G954">
        <v>23</v>
      </c>
      <c r="H954">
        <v>57</v>
      </c>
      <c r="I954">
        <v>24</v>
      </c>
      <c r="J954">
        <v>57</v>
      </c>
      <c r="K954" t="s">
        <v>18</v>
      </c>
      <c r="L954" t="s">
        <v>30</v>
      </c>
    </row>
    <row r="955" spans="1:12" x14ac:dyDescent="0.25">
      <c r="A955">
        <v>202306</v>
      </c>
      <c r="B955" t="s">
        <v>223</v>
      </c>
      <c r="C955" t="s">
        <v>190</v>
      </c>
      <c r="D955">
        <v>28</v>
      </c>
      <c r="E955" t="s">
        <v>14</v>
      </c>
      <c r="F955">
        <v>18</v>
      </c>
      <c r="G955">
        <v>13</v>
      </c>
      <c r="H955">
        <v>67</v>
      </c>
      <c r="I955">
        <v>13</v>
      </c>
      <c r="J955">
        <v>67</v>
      </c>
      <c r="K955" t="s">
        <v>18</v>
      </c>
      <c r="L955" t="s">
        <v>30</v>
      </c>
    </row>
    <row r="956" spans="1:12" x14ac:dyDescent="0.25">
      <c r="A956">
        <v>202306</v>
      </c>
      <c r="B956" t="s">
        <v>224</v>
      </c>
      <c r="C956" t="s">
        <v>190</v>
      </c>
      <c r="D956">
        <v>48</v>
      </c>
      <c r="E956" t="s">
        <v>14</v>
      </c>
      <c r="F956">
        <v>19</v>
      </c>
      <c r="G956">
        <v>22</v>
      </c>
      <c r="H956">
        <v>52</v>
      </c>
      <c r="I956">
        <v>21</v>
      </c>
      <c r="J956">
        <v>52</v>
      </c>
      <c r="K956" t="s">
        <v>18</v>
      </c>
      <c r="L956" t="s">
        <v>30</v>
      </c>
    </row>
    <row r="957" spans="1:12" x14ac:dyDescent="0.25">
      <c r="A957">
        <v>202306</v>
      </c>
      <c r="B957" t="s">
        <v>225</v>
      </c>
      <c r="C957" t="s">
        <v>190</v>
      </c>
      <c r="D957">
        <v>47</v>
      </c>
      <c r="E957" t="s">
        <v>14</v>
      </c>
      <c r="F957">
        <v>19</v>
      </c>
      <c r="G957">
        <v>13</v>
      </c>
      <c r="H957">
        <v>65</v>
      </c>
      <c r="I957">
        <v>17</v>
      </c>
      <c r="J957">
        <v>65</v>
      </c>
      <c r="K957" t="s">
        <v>18</v>
      </c>
      <c r="L957" t="s">
        <v>30</v>
      </c>
    </row>
    <row r="958" spans="1:12" x14ac:dyDescent="0.25">
      <c r="A958">
        <v>202306</v>
      </c>
      <c r="B958" t="s">
        <v>226</v>
      </c>
      <c r="C958" t="s">
        <v>190</v>
      </c>
      <c r="D958">
        <v>62</v>
      </c>
      <c r="E958" t="s">
        <v>14</v>
      </c>
      <c r="F958">
        <v>18</v>
      </c>
      <c r="G958">
        <v>22</v>
      </c>
      <c r="H958">
        <v>70</v>
      </c>
      <c r="I958">
        <v>29</v>
      </c>
      <c r="J958">
        <v>70</v>
      </c>
      <c r="K958" t="s">
        <v>18</v>
      </c>
      <c r="L958" t="s">
        <v>30</v>
      </c>
    </row>
    <row r="959" spans="1:12" x14ac:dyDescent="0.25">
      <c r="A959">
        <v>202306</v>
      </c>
      <c r="B959" t="s">
        <v>227</v>
      </c>
      <c r="C959" t="s">
        <v>190</v>
      </c>
      <c r="D959">
        <v>47</v>
      </c>
      <c r="E959" t="s">
        <v>14</v>
      </c>
      <c r="F959">
        <v>19</v>
      </c>
      <c r="G959">
        <v>15</v>
      </c>
      <c r="H959">
        <v>64</v>
      </c>
      <c r="I959">
        <v>18</v>
      </c>
      <c r="J959">
        <v>64</v>
      </c>
      <c r="K959" t="s">
        <v>18</v>
      </c>
      <c r="L959" t="s">
        <v>30</v>
      </c>
    </row>
    <row r="960" spans="1:12" x14ac:dyDescent="0.25">
      <c r="A960">
        <v>202306</v>
      </c>
      <c r="B960" t="s">
        <v>228</v>
      </c>
      <c r="C960" t="s">
        <v>190</v>
      </c>
      <c r="D960">
        <v>44</v>
      </c>
      <c r="E960" t="s">
        <v>14</v>
      </c>
      <c r="F960">
        <v>19</v>
      </c>
      <c r="G960">
        <v>14</v>
      </c>
      <c r="H960">
        <v>71</v>
      </c>
      <c r="I960">
        <v>20</v>
      </c>
      <c r="J960">
        <v>71</v>
      </c>
      <c r="K960" t="s">
        <v>18</v>
      </c>
      <c r="L960" t="s">
        <v>30</v>
      </c>
    </row>
    <row r="961" spans="1:12" x14ac:dyDescent="0.25">
      <c r="A961">
        <v>202306</v>
      </c>
      <c r="B961" t="s">
        <v>229</v>
      </c>
      <c r="C961" t="s">
        <v>190</v>
      </c>
      <c r="D961">
        <v>49</v>
      </c>
      <c r="E961" t="s">
        <v>14</v>
      </c>
      <c r="F961">
        <v>19</v>
      </c>
      <c r="G961">
        <v>14</v>
      </c>
      <c r="H961">
        <v>77</v>
      </c>
      <c r="I961">
        <v>14</v>
      </c>
      <c r="J961">
        <v>77</v>
      </c>
      <c r="K961" t="s">
        <v>18</v>
      </c>
      <c r="L961" t="s">
        <v>30</v>
      </c>
    </row>
    <row r="962" spans="1:12" x14ac:dyDescent="0.25">
      <c r="A962">
        <v>202306</v>
      </c>
      <c r="B962" t="s">
        <v>230</v>
      </c>
      <c r="C962" t="s">
        <v>190</v>
      </c>
      <c r="D962">
        <v>52</v>
      </c>
      <c r="E962" t="s">
        <v>14</v>
      </c>
      <c r="F962">
        <v>19</v>
      </c>
      <c r="G962">
        <v>19</v>
      </c>
      <c r="H962">
        <v>64</v>
      </c>
      <c r="I962">
        <v>20</v>
      </c>
      <c r="J962">
        <v>64</v>
      </c>
      <c r="K962" t="s">
        <v>18</v>
      </c>
      <c r="L962" t="s">
        <v>30</v>
      </c>
    </row>
    <row r="963" spans="1:12" x14ac:dyDescent="0.25">
      <c r="A963">
        <v>202306</v>
      </c>
      <c r="B963" t="s">
        <v>231</v>
      </c>
      <c r="C963" t="s">
        <v>190</v>
      </c>
      <c r="D963">
        <v>55</v>
      </c>
      <c r="E963" t="s">
        <v>14</v>
      </c>
      <c r="F963">
        <v>20</v>
      </c>
      <c r="G963">
        <v>15</v>
      </c>
      <c r="H963">
        <v>58</v>
      </c>
      <c r="I963">
        <v>19</v>
      </c>
      <c r="J963">
        <v>58</v>
      </c>
      <c r="K963" t="s">
        <v>18</v>
      </c>
      <c r="L963" t="s">
        <v>30</v>
      </c>
    </row>
    <row r="964" spans="1:12" x14ac:dyDescent="0.25">
      <c r="A964">
        <v>202306</v>
      </c>
      <c r="B964" t="s">
        <v>232</v>
      </c>
      <c r="C964" t="s">
        <v>190</v>
      </c>
      <c r="D964">
        <v>39</v>
      </c>
      <c r="E964" t="s">
        <v>14</v>
      </c>
      <c r="F964">
        <v>20</v>
      </c>
      <c r="G964">
        <v>14</v>
      </c>
      <c r="H964">
        <v>52</v>
      </c>
      <c r="I964">
        <v>19</v>
      </c>
      <c r="J964">
        <v>52</v>
      </c>
      <c r="K964" t="s">
        <v>18</v>
      </c>
      <c r="L964" t="s">
        <v>30</v>
      </c>
    </row>
    <row r="965" spans="1:12" x14ac:dyDescent="0.25">
      <c r="A965">
        <v>202306</v>
      </c>
      <c r="B965" t="s">
        <v>233</v>
      </c>
      <c r="C965" t="s">
        <v>190</v>
      </c>
      <c r="D965">
        <v>19</v>
      </c>
      <c r="E965" t="s">
        <v>14</v>
      </c>
      <c r="F965">
        <v>20</v>
      </c>
      <c r="G965">
        <v>12</v>
      </c>
      <c r="H965">
        <v>54</v>
      </c>
      <c r="I965">
        <v>10</v>
      </c>
      <c r="J965">
        <v>54</v>
      </c>
      <c r="K965" t="s">
        <v>18</v>
      </c>
      <c r="L965" t="s">
        <v>30</v>
      </c>
    </row>
    <row r="966" spans="1:12" x14ac:dyDescent="0.25">
      <c r="A966">
        <v>202306</v>
      </c>
      <c r="B966" t="s">
        <v>234</v>
      </c>
      <c r="C966" t="s">
        <v>190</v>
      </c>
      <c r="D966">
        <v>39</v>
      </c>
      <c r="E966" t="s">
        <v>14</v>
      </c>
      <c r="F966">
        <v>20</v>
      </c>
      <c r="G966">
        <v>13</v>
      </c>
      <c r="H966">
        <v>68</v>
      </c>
      <c r="I966">
        <v>10</v>
      </c>
      <c r="J966">
        <v>68</v>
      </c>
      <c r="K966" t="s">
        <v>18</v>
      </c>
      <c r="L966" t="s">
        <v>30</v>
      </c>
    </row>
    <row r="967" spans="1:12" x14ac:dyDescent="0.25">
      <c r="A967">
        <v>202307</v>
      </c>
      <c r="B967" t="s">
        <v>240</v>
      </c>
      <c r="C967" t="s">
        <v>22</v>
      </c>
      <c r="D967">
        <v>55</v>
      </c>
      <c r="E967">
        <v>83</v>
      </c>
      <c r="F967">
        <v>38</v>
      </c>
      <c r="G967">
        <v>12</v>
      </c>
      <c r="H967">
        <v>20</v>
      </c>
      <c r="I967">
        <v>28</v>
      </c>
      <c r="J967">
        <v>83</v>
      </c>
      <c r="K967" t="s">
        <v>64</v>
      </c>
      <c r="L967" t="s">
        <v>30</v>
      </c>
    </row>
    <row r="968" spans="1:12" x14ac:dyDescent="0.25">
      <c r="A968">
        <v>202307</v>
      </c>
      <c r="B968" t="s">
        <v>241</v>
      </c>
      <c r="C968" t="s">
        <v>22</v>
      </c>
      <c r="D968">
        <v>55</v>
      </c>
      <c r="E968">
        <v>83</v>
      </c>
      <c r="F968">
        <v>37</v>
      </c>
      <c r="G968">
        <v>11</v>
      </c>
      <c r="H968">
        <v>26</v>
      </c>
      <c r="I968">
        <v>27</v>
      </c>
      <c r="J968">
        <v>83</v>
      </c>
      <c r="K968" t="s">
        <v>64</v>
      </c>
      <c r="L968" t="s">
        <v>30</v>
      </c>
    </row>
    <row r="969" spans="1:12" x14ac:dyDescent="0.25">
      <c r="A969">
        <v>202307</v>
      </c>
      <c r="B969" t="s">
        <v>242</v>
      </c>
      <c r="C969" t="s">
        <v>22</v>
      </c>
      <c r="D969">
        <v>55</v>
      </c>
      <c r="E969">
        <v>81</v>
      </c>
      <c r="F969">
        <v>40</v>
      </c>
      <c r="G969">
        <v>10</v>
      </c>
      <c r="H969">
        <v>24</v>
      </c>
      <c r="I969">
        <v>28</v>
      </c>
      <c r="J969">
        <v>81</v>
      </c>
      <c r="K969" t="s">
        <v>64</v>
      </c>
      <c r="L969" t="s">
        <v>30</v>
      </c>
    </row>
    <row r="970" spans="1:12" x14ac:dyDescent="0.25">
      <c r="A970">
        <v>202307</v>
      </c>
      <c r="B970" t="s">
        <v>243</v>
      </c>
      <c r="C970" t="s">
        <v>22</v>
      </c>
      <c r="D970">
        <v>53</v>
      </c>
      <c r="E970">
        <v>76</v>
      </c>
      <c r="F970">
        <v>38</v>
      </c>
      <c r="G970">
        <v>12</v>
      </c>
      <c r="H970">
        <v>25</v>
      </c>
      <c r="I970">
        <v>31</v>
      </c>
      <c r="J970">
        <v>76</v>
      </c>
      <c r="K970" t="s">
        <v>64</v>
      </c>
      <c r="L970" t="s">
        <v>30</v>
      </c>
    </row>
    <row r="971" spans="1:12" x14ac:dyDescent="0.25">
      <c r="A971">
        <v>202307</v>
      </c>
      <c r="B971" t="s">
        <v>244</v>
      </c>
      <c r="C971" t="s">
        <v>22</v>
      </c>
      <c r="D971">
        <v>62</v>
      </c>
      <c r="E971">
        <v>95</v>
      </c>
      <c r="F971">
        <v>43</v>
      </c>
      <c r="G971">
        <v>11</v>
      </c>
      <c r="H971">
        <v>23</v>
      </c>
      <c r="I971">
        <v>35</v>
      </c>
      <c r="J971">
        <v>95</v>
      </c>
      <c r="K971" t="s">
        <v>64</v>
      </c>
      <c r="L971" t="s">
        <v>30</v>
      </c>
    </row>
    <row r="972" spans="1:12" x14ac:dyDescent="0.25">
      <c r="A972">
        <v>202307</v>
      </c>
      <c r="B972" t="s">
        <v>245</v>
      </c>
      <c r="C972" t="s">
        <v>22</v>
      </c>
      <c r="D972">
        <v>66</v>
      </c>
      <c r="E972">
        <v>101</v>
      </c>
      <c r="F972">
        <v>39</v>
      </c>
      <c r="G972">
        <v>11</v>
      </c>
      <c r="H972">
        <v>22</v>
      </c>
      <c r="I972">
        <v>35</v>
      </c>
      <c r="J972">
        <v>101</v>
      </c>
      <c r="K972" t="s">
        <v>64</v>
      </c>
      <c r="L972" t="s">
        <v>60</v>
      </c>
    </row>
    <row r="973" spans="1:12" x14ac:dyDescent="0.25">
      <c r="A973">
        <v>202307</v>
      </c>
      <c r="B973" t="s">
        <v>246</v>
      </c>
      <c r="C973" t="s">
        <v>22</v>
      </c>
      <c r="D973">
        <v>65</v>
      </c>
      <c r="E973">
        <v>97</v>
      </c>
      <c r="F973">
        <v>45</v>
      </c>
      <c r="G973">
        <v>11</v>
      </c>
      <c r="H973">
        <v>32</v>
      </c>
      <c r="I973">
        <v>35</v>
      </c>
      <c r="J973">
        <v>97</v>
      </c>
      <c r="K973" t="s">
        <v>64</v>
      </c>
      <c r="L973" t="s">
        <v>30</v>
      </c>
    </row>
    <row r="974" spans="1:12" x14ac:dyDescent="0.25">
      <c r="A974">
        <v>202307</v>
      </c>
      <c r="B974" t="s">
        <v>247</v>
      </c>
      <c r="C974" t="s">
        <v>22</v>
      </c>
      <c r="D974">
        <v>54</v>
      </c>
      <c r="E974">
        <v>69</v>
      </c>
      <c r="F974">
        <v>38</v>
      </c>
      <c r="G974">
        <v>11</v>
      </c>
      <c r="H974">
        <v>21</v>
      </c>
      <c r="I974">
        <v>29</v>
      </c>
      <c r="J974">
        <v>69</v>
      </c>
      <c r="K974" t="s">
        <v>64</v>
      </c>
      <c r="L974" t="s">
        <v>30</v>
      </c>
    </row>
    <row r="975" spans="1:12" x14ac:dyDescent="0.25">
      <c r="A975">
        <v>202307</v>
      </c>
      <c r="B975" t="s">
        <v>248</v>
      </c>
      <c r="C975" t="s">
        <v>22</v>
      </c>
      <c r="D975">
        <v>42</v>
      </c>
      <c r="E975">
        <v>67</v>
      </c>
      <c r="F975">
        <v>38</v>
      </c>
      <c r="G975">
        <v>12</v>
      </c>
      <c r="H975">
        <v>15</v>
      </c>
      <c r="I975">
        <v>23</v>
      </c>
      <c r="J975">
        <v>67</v>
      </c>
      <c r="K975" t="s">
        <v>64</v>
      </c>
      <c r="L975" t="s">
        <v>30</v>
      </c>
    </row>
    <row r="976" spans="1:12" x14ac:dyDescent="0.25">
      <c r="A976">
        <v>202307</v>
      </c>
      <c r="B976" t="s">
        <v>249</v>
      </c>
      <c r="C976" t="s">
        <v>22</v>
      </c>
      <c r="D976">
        <v>42</v>
      </c>
      <c r="E976">
        <v>62</v>
      </c>
      <c r="F976">
        <v>40</v>
      </c>
      <c r="G976">
        <v>10</v>
      </c>
      <c r="H976">
        <v>17</v>
      </c>
      <c r="I976">
        <v>17</v>
      </c>
      <c r="J976">
        <v>62</v>
      </c>
      <c r="K976" t="s">
        <v>64</v>
      </c>
      <c r="L976" t="s">
        <v>30</v>
      </c>
    </row>
    <row r="977" spans="1:12" x14ac:dyDescent="0.25">
      <c r="A977">
        <v>202307</v>
      </c>
      <c r="B977" t="s">
        <v>250</v>
      </c>
      <c r="C977" t="s">
        <v>22</v>
      </c>
      <c r="D977">
        <v>52</v>
      </c>
      <c r="E977">
        <v>73</v>
      </c>
      <c r="F977">
        <v>42</v>
      </c>
      <c r="G977">
        <v>11</v>
      </c>
      <c r="H977">
        <v>13</v>
      </c>
      <c r="I977">
        <v>27</v>
      </c>
      <c r="J977">
        <v>73</v>
      </c>
      <c r="K977" t="s">
        <v>64</v>
      </c>
      <c r="L977" t="s">
        <v>30</v>
      </c>
    </row>
    <row r="978" spans="1:12" x14ac:dyDescent="0.25">
      <c r="A978">
        <v>202307</v>
      </c>
      <c r="B978" t="s">
        <v>251</v>
      </c>
      <c r="C978" t="s">
        <v>22</v>
      </c>
      <c r="D978">
        <v>57</v>
      </c>
      <c r="E978">
        <v>89</v>
      </c>
      <c r="F978">
        <v>40</v>
      </c>
      <c r="G978">
        <v>12</v>
      </c>
      <c r="H978">
        <v>25</v>
      </c>
      <c r="I978">
        <v>32</v>
      </c>
      <c r="J978">
        <v>89</v>
      </c>
      <c r="K978" t="s">
        <v>64</v>
      </c>
      <c r="L978" t="s">
        <v>30</v>
      </c>
    </row>
    <row r="979" spans="1:12" x14ac:dyDescent="0.25">
      <c r="A979">
        <v>202307</v>
      </c>
      <c r="B979" t="s">
        <v>252</v>
      </c>
      <c r="C979" t="s">
        <v>22</v>
      </c>
      <c r="D979">
        <v>63</v>
      </c>
      <c r="E979">
        <v>92</v>
      </c>
      <c r="F979">
        <v>40</v>
      </c>
      <c r="G979">
        <v>12</v>
      </c>
      <c r="H979">
        <v>36</v>
      </c>
      <c r="I979">
        <v>33</v>
      </c>
      <c r="J979">
        <v>92</v>
      </c>
      <c r="K979" t="s">
        <v>64</v>
      </c>
      <c r="L979" t="s">
        <v>30</v>
      </c>
    </row>
    <row r="980" spans="1:12" x14ac:dyDescent="0.25">
      <c r="A980">
        <v>202307</v>
      </c>
      <c r="B980" t="s">
        <v>253</v>
      </c>
      <c r="C980" t="s">
        <v>22</v>
      </c>
      <c r="D980">
        <v>59</v>
      </c>
      <c r="E980">
        <v>90</v>
      </c>
      <c r="F980">
        <v>39</v>
      </c>
      <c r="G980">
        <v>12</v>
      </c>
      <c r="H980">
        <v>36</v>
      </c>
      <c r="I980">
        <v>35</v>
      </c>
      <c r="J980">
        <v>90</v>
      </c>
      <c r="K980" t="s">
        <v>64</v>
      </c>
      <c r="L980" t="s">
        <v>30</v>
      </c>
    </row>
    <row r="981" spans="1:12" x14ac:dyDescent="0.25">
      <c r="A981">
        <v>202307</v>
      </c>
      <c r="B981" t="s">
        <v>254</v>
      </c>
      <c r="C981" t="s">
        <v>22</v>
      </c>
      <c r="D981">
        <v>56</v>
      </c>
      <c r="E981">
        <v>82</v>
      </c>
      <c r="F981">
        <v>40</v>
      </c>
      <c r="G981">
        <v>11</v>
      </c>
      <c r="H981">
        <v>21</v>
      </c>
      <c r="I981">
        <v>28</v>
      </c>
      <c r="J981">
        <v>82</v>
      </c>
      <c r="K981" t="s">
        <v>64</v>
      </c>
      <c r="L981" t="s">
        <v>30</v>
      </c>
    </row>
    <row r="982" spans="1:12" x14ac:dyDescent="0.25">
      <c r="A982">
        <v>202307</v>
      </c>
      <c r="B982" t="s">
        <v>255</v>
      </c>
      <c r="C982" t="s">
        <v>22</v>
      </c>
      <c r="D982">
        <v>55</v>
      </c>
      <c r="E982">
        <v>82</v>
      </c>
      <c r="F982">
        <v>41</v>
      </c>
      <c r="G982">
        <v>11</v>
      </c>
      <c r="H982">
        <v>21</v>
      </c>
      <c r="I982">
        <v>25</v>
      </c>
      <c r="J982">
        <v>82</v>
      </c>
      <c r="K982" t="s">
        <v>64</v>
      </c>
      <c r="L982" t="s">
        <v>30</v>
      </c>
    </row>
    <row r="983" spans="1:12" x14ac:dyDescent="0.25">
      <c r="A983">
        <v>202307</v>
      </c>
      <c r="B983" t="s">
        <v>256</v>
      </c>
      <c r="C983" t="s">
        <v>22</v>
      </c>
      <c r="D983">
        <v>52</v>
      </c>
      <c r="E983">
        <v>76</v>
      </c>
      <c r="F983">
        <v>38</v>
      </c>
      <c r="G983">
        <v>12</v>
      </c>
      <c r="H983">
        <v>24</v>
      </c>
      <c r="I983">
        <v>22</v>
      </c>
      <c r="J983">
        <v>76</v>
      </c>
      <c r="K983" t="s">
        <v>64</v>
      </c>
      <c r="L983" t="s">
        <v>30</v>
      </c>
    </row>
    <row r="984" spans="1:12" x14ac:dyDescent="0.25">
      <c r="A984">
        <v>202307</v>
      </c>
      <c r="B984" t="s">
        <v>257</v>
      </c>
      <c r="C984" t="s">
        <v>22</v>
      </c>
      <c r="D984">
        <v>60</v>
      </c>
      <c r="E984">
        <v>87</v>
      </c>
      <c r="F984">
        <v>40</v>
      </c>
      <c r="G984">
        <v>11</v>
      </c>
      <c r="H984">
        <v>21</v>
      </c>
      <c r="I984">
        <v>24</v>
      </c>
      <c r="J984">
        <v>87</v>
      </c>
      <c r="K984" t="s">
        <v>64</v>
      </c>
      <c r="L984" t="s">
        <v>30</v>
      </c>
    </row>
    <row r="985" spans="1:12" x14ac:dyDescent="0.25">
      <c r="A985">
        <v>202307</v>
      </c>
      <c r="B985" t="s">
        <v>258</v>
      </c>
      <c r="C985" t="s">
        <v>22</v>
      </c>
      <c r="D985">
        <v>56</v>
      </c>
      <c r="E985">
        <v>84</v>
      </c>
      <c r="F985">
        <v>39</v>
      </c>
      <c r="G985">
        <v>11</v>
      </c>
      <c r="H985">
        <v>23</v>
      </c>
      <c r="I985">
        <v>22</v>
      </c>
      <c r="J985">
        <v>84</v>
      </c>
      <c r="K985" t="s">
        <v>64</v>
      </c>
      <c r="L985" t="s">
        <v>30</v>
      </c>
    </row>
    <row r="986" spans="1:12" x14ac:dyDescent="0.25">
      <c r="A986">
        <v>202307</v>
      </c>
      <c r="B986" t="s">
        <v>259</v>
      </c>
      <c r="C986" t="s">
        <v>22</v>
      </c>
      <c r="D986">
        <v>52</v>
      </c>
      <c r="E986">
        <v>80</v>
      </c>
      <c r="F986">
        <v>39</v>
      </c>
      <c r="G986">
        <v>14</v>
      </c>
      <c r="H986">
        <v>27</v>
      </c>
      <c r="I986">
        <v>25</v>
      </c>
      <c r="J986">
        <v>80</v>
      </c>
      <c r="K986" t="s">
        <v>64</v>
      </c>
      <c r="L986" t="s">
        <v>30</v>
      </c>
    </row>
    <row r="987" spans="1:12" x14ac:dyDescent="0.25">
      <c r="A987">
        <v>202307</v>
      </c>
      <c r="B987" t="s">
        <v>260</v>
      </c>
      <c r="C987" t="s">
        <v>22</v>
      </c>
      <c r="D987">
        <v>62</v>
      </c>
      <c r="E987">
        <v>94</v>
      </c>
      <c r="F987">
        <v>41</v>
      </c>
      <c r="G987">
        <v>16</v>
      </c>
      <c r="H987">
        <v>24</v>
      </c>
      <c r="I987">
        <v>38</v>
      </c>
      <c r="J987">
        <v>94</v>
      </c>
      <c r="K987" t="s">
        <v>64</v>
      </c>
      <c r="L987" t="s">
        <v>30</v>
      </c>
    </row>
    <row r="988" spans="1:12" x14ac:dyDescent="0.25">
      <c r="A988">
        <v>202307</v>
      </c>
      <c r="B988" t="s">
        <v>261</v>
      </c>
      <c r="C988" t="s">
        <v>22</v>
      </c>
      <c r="D988">
        <v>74</v>
      </c>
      <c r="E988">
        <v>114</v>
      </c>
      <c r="F988">
        <v>42</v>
      </c>
      <c r="G988">
        <v>13</v>
      </c>
      <c r="H988">
        <v>30</v>
      </c>
      <c r="I988">
        <v>35</v>
      </c>
      <c r="J988">
        <v>114</v>
      </c>
      <c r="K988" t="s">
        <v>64</v>
      </c>
      <c r="L988" t="s">
        <v>60</v>
      </c>
    </row>
    <row r="989" spans="1:12" x14ac:dyDescent="0.25">
      <c r="A989">
        <v>202307</v>
      </c>
      <c r="B989" t="s">
        <v>262</v>
      </c>
      <c r="C989" t="s">
        <v>22</v>
      </c>
      <c r="D989">
        <v>58</v>
      </c>
      <c r="E989">
        <v>84</v>
      </c>
      <c r="F989">
        <v>41</v>
      </c>
      <c r="G989">
        <v>12</v>
      </c>
      <c r="H989">
        <v>23</v>
      </c>
      <c r="I989">
        <v>25</v>
      </c>
      <c r="J989">
        <v>84</v>
      </c>
      <c r="K989" t="s">
        <v>64</v>
      </c>
      <c r="L989" t="s">
        <v>30</v>
      </c>
    </row>
    <row r="990" spans="1:12" x14ac:dyDescent="0.25">
      <c r="A990">
        <v>202307</v>
      </c>
      <c r="B990" t="s">
        <v>263</v>
      </c>
      <c r="C990" t="s">
        <v>22</v>
      </c>
      <c r="D990">
        <v>57</v>
      </c>
      <c r="E990">
        <v>77</v>
      </c>
      <c r="F990">
        <v>38</v>
      </c>
      <c r="G990">
        <v>11</v>
      </c>
      <c r="H990">
        <v>33</v>
      </c>
      <c r="I990">
        <v>23</v>
      </c>
      <c r="J990">
        <v>77</v>
      </c>
      <c r="K990" t="s">
        <v>64</v>
      </c>
      <c r="L990" t="s">
        <v>30</v>
      </c>
    </row>
    <row r="991" spans="1:12" x14ac:dyDescent="0.25">
      <c r="A991">
        <v>202307</v>
      </c>
      <c r="B991" t="s">
        <v>264</v>
      </c>
      <c r="C991" t="s">
        <v>22</v>
      </c>
      <c r="D991">
        <v>63</v>
      </c>
      <c r="E991">
        <v>97</v>
      </c>
      <c r="F991">
        <v>42</v>
      </c>
      <c r="G991">
        <v>11</v>
      </c>
      <c r="H991">
        <v>36</v>
      </c>
      <c r="I991">
        <v>34</v>
      </c>
      <c r="J991">
        <v>97</v>
      </c>
      <c r="K991" t="s">
        <v>64</v>
      </c>
      <c r="L991" t="s">
        <v>30</v>
      </c>
    </row>
    <row r="992" spans="1:12" x14ac:dyDescent="0.25">
      <c r="A992">
        <v>202307</v>
      </c>
      <c r="B992" t="s">
        <v>265</v>
      </c>
      <c r="C992" t="s">
        <v>22</v>
      </c>
      <c r="D992">
        <v>63</v>
      </c>
      <c r="E992">
        <v>92</v>
      </c>
      <c r="F992">
        <v>38</v>
      </c>
      <c r="G992">
        <v>11</v>
      </c>
      <c r="H992">
        <v>25</v>
      </c>
      <c r="I992">
        <v>33</v>
      </c>
      <c r="J992">
        <v>92</v>
      </c>
      <c r="K992" t="s">
        <v>64</v>
      </c>
      <c r="L992" t="s">
        <v>30</v>
      </c>
    </row>
    <row r="993" spans="1:12" x14ac:dyDescent="0.25">
      <c r="A993">
        <v>202307</v>
      </c>
      <c r="B993" t="s">
        <v>266</v>
      </c>
      <c r="C993" t="s">
        <v>22</v>
      </c>
      <c r="D993">
        <v>71</v>
      </c>
      <c r="E993">
        <v>109</v>
      </c>
      <c r="F993">
        <v>41</v>
      </c>
      <c r="G993">
        <v>13</v>
      </c>
      <c r="H993">
        <v>26</v>
      </c>
      <c r="I993">
        <v>43</v>
      </c>
      <c r="J993">
        <v>109</v>
      </c>
      <c r="K993" t="s">
        <v>64</v>
      </c>
      <c r="L993" t="s">
        <v>60</v>
      </c>
    </row>
    <row r="994" spans="1:12" x14ac:dyDescent="0.25">
      <c r="A994">
        <v>202307</v>
      </c>
      <c r="B994" t="s">
        <v>267</v>
      </c>
      <c r="C994" t="s">
        <v>22</v>
      </c>
      <c r="D994">
        <v>67</v>
      </c>
      <c r="E994">
        <v>94</v>
      </c>
      <c r="F994">
        <v>44</v>
      </c>
      <c r="G994">
        <v>11</v>
      </c>
      <c r="H994">
        <v>24</v>
      </c>
      <c r="I994">
        <v>32</v>
      </c>
      <c r="J994">
        <v>94</v>
      </c>
      <c r="K994" t="s">
        <v>64</v>
      </c>
      <c r="L994" t="s">
        <v>30</v>
      </c>
    </row>
    <row r="995" spans="1:12" x14ac:dyDescent="0.25">
      <c r="A995">
        <v>202307</v>
      </c>
      <c r="B995" t="s">
        <v>268</v>
      </c>
      <c r="C995" t="s">
        <v>22</v>
      </c>
      <c r="D995">
        <v>63</v>
      </c>
      <c r="E995">
        <v>93</v>
      </c>
      <c r="F995">
        <v>42</v>
      </c>
      <c r="G995">
        <v>11</v>
      </c>
      <c r="H995">
        <v>27</v>
      </c>
      <c r="I995">
        <v>27</v>
      </c>
      <c r="J995">
        <v>93</v>
      </c>
      <c r="K995" t="s">
        <v>64</v>
      </c>
      <c r="L995" t="s">
        <v>30</v>
      </c>
    </row>
    <row r="996" spans="1:12" x14ac:dyDescent="0.25">
      <c r="A996">
        <v>202307</v>
      </c>
      <c r="B996" t="s">
        <v>269</v>
      </c>
      <c r="C996" t="s">
        <v>22</v>
      </c>
      <c r="D996">
        <v>62</v>
      </c>
      <c r="E996">
        <v>93</v>
      </c>
      <c r="F996">
        <v>42</v>
      </c>
      <c r="G996">
        <v>11</v>
      </c>
      <c r="H996">
        <v>32</v>
      </c>
      <c r="I996">
        <v>20</v>
      </c>
      <c r="J996">
        <v>93</v>
      </c>
      <c r="K996" t="s">
        <v>64</v>
      </c>
      <c r="L996" t="s">
        <v>30</v>
      </c>
    </row>
    <row r="997" spans="1:12" x14ac:dyDescent="0.25">
      <c r="A997">
        <v>202307</v>
      </c>
      <c r="B997" t="s">
        <v>270</v>
      </c>
      <c r="C997" t="s">
        <v>22</v>
      </c>
      <c r="D997">
        <v>60</v>
      </c>
      <c r="E997">
        <v>83</v>
      </c>
      <c r="F997">
        <v>39</v>
      </c>
      <c r="G997">
        <v>12</v>
      </c>
      <c r="H997">
        <v>26</v>
      </c>
      <c r="I997">
        <v>20</v>
      </c>
      <c r="J997">
        <v>83</v>
      </c>
      <c r="K997" t="s">
        <v>64</v>
      </c>
      <c r="L997" t="s">
        <v>30</v>
      </c>
    </row>
    <row r="998" spans="1:12" x14ac:dyDescent="0.25">
      <c r="A998">
        <v>202307</v>
      </c>
      <c r="B998" t="s">
        <v>240</v>
      </c>
      <c r="C998" t="s">
        <v>56</v>
      </c>
      <c r="D998">
        <v>62</v>
      </c>
      <c r="E998">
        <v>76</v>
      </c>
      <c r="F998">
        <v>51</v>
      </c>
      <c r="G998">
        <v>11</v>
      </c>
      <c r="H998">
        <v>34</v>
      </c>
      <c r="I998">
        <v>26</v>
      </c>
      <c r="J998">
        <v>76</v>
      </c>
      <c r="K998" t="s">
        <v>64</v>
      </c>
      <c r="L998" t="s">
        <v>30</v>
      </c>
    </row>
    <row r="999" spans="1:12" x14ac:dyDescent="0.25">
      <c r="A999">
        <v>202307</v>
      </c>
      <c r="B999" t="s">
        <v>241</v>
      </c>
      <c r="C999" t="s">
        <v>56</v>
      </c>
      <c r="D999">
        <v>64</v>
      </c>
      <c r="E999">
        <v>79</v>
      </c>
      <c r="F999">
        <v>51</v>
      </c>
      <c r="G999">
        <v>13</v>
      </c>
      <c r="H999">
        <v>36</v>
      </c>
      <c r="I999">
        <v>30</v>
      </c>
      <c r="J999">
        <v>79</v>
      </c>
      <c r="K999" t="s">
        <v>64</v>
      </c>
      <c r="L999" t="s">
        <v>30</v>
      </c>
    </row>
    <row r="1000" spans="1:12" x14ac:dyDescent="0.25">
      <c r="A1000">
        <v>202307</v>
      </c>
      <c r="B1000" t="s">
        <v>242</v>
      </c>
      <c r="C1000" t="s">
        <v>56</v>
      </c>
      <c r="D1000">
        <v>61</v>
      </c>
      <c r="E1000">
        <v>78</v>
      </c>
      <c r="F1000">
        <v>51</v>
      </c>
      <c r="G1000">
        <v>8</v>
      </c>
      <c r="H1000">
        <v>34</v>
      </c>
      <c r="I1000">
        <v>19</v>
      </c>
      <c r="J1000">
        <v>78</v>
      </c>
      <c r="K1000" t="s">
        <v>64</v>
      </c>
      <c r="L1000" t="s">
        <v>30</v>
      </c>
    </row>
    <row r="1001" spans="1:12" x14ac:dyDescent="0.25">
      <c r="A1001">
        <v>202307</v>
      </c>
      <c r="B1001" t="s">
        <v>243</v>
      </c>
      <c r="C1001" t="s">
        <v>56</v>
      </c>
      <c r="D1001">
        <v>58</v>
      </c>
      <c r="E1001">
        <v>73</v>
      </c>
      <c r="F1001">
        <v>50</v>
      </c>
      <c r="G1001">
        <v>9</v>
      </c>
      <c r="H1001">
        <v>36</v>
      </c>
      <c r="I1001">
        <v>22</v>
      </c>
      <c r="J1001">
        <v>73</v>
      </c>
      <c r="K1001" t="s">
        <v>64</v>
      </c>
      <c r="L1001" t="s">
        <v>30</v>
      </c>
    </row>
    <row r="1002" spans="1:12" x14ac:dyDescent="0.25">
      <c r="A1002">
        <v>202307</v>
      </c>
      <c r="B1002" t="s">
        <v>244</v>
      </c>
      <c r="C1002" t="s">
        <v>56</v>
      </c>
      <c r="D1002">
        <v>82</v>
      </c>
      <c r="E1002">
        <v>105</v>
      </c>
      <c r="F1002">
        <v>55</v>
      </c>
      <c r="G1002">
        <v>12</v>
      </c>
      <c r="H1002">
        <v>37</v>
      </c>
      <c r="I1002">
        <v>26</v>
      </c>
      <c r="J1002">
        <v>105</v>
      </c>
      <c r="K1002" t="s">
        <v>64</v>
      </c>
      <c r="L1002" t="s">
        <v>60</v>
      </c>
    </row>
    <row r="1003" spans="1:12" x14ac:dyDescent="0.25">
      <c r="A1003">
        <v>202307</v>
      </c>
      <c r="B1003" t="s">
        <v>245</v>
      </c>
      <c r="C1003" t="s">
        <v>56</v>
      </c>
      <c r="D1003">
        <v>73</v>
      </c>
      <c r="E1003">
        <v>87</v>
      </c>
      <c r="F1003">
        <v>51</v>
      </c>
      <c r="G1003">
        <v>13</v>
      </c>
      <c r="H1003">
        <v>28</v>
      </c>
      <c r="I1003">
        <v>36</v>
      </c>
      <c r="J1003">
        <v>87</v>
      </c>
      <c r="K1003" t="s">
        <v>64</v>
      </c>
      <c r="L1003" t="s">
        <v>30</v>
      </c>
    </row>
    <row r="1004" spans="1:12" x14ac:dyDescent="0.25">
      <c r="A1004">
        <v>202307</v>
      </c>
      <c r="B1004" t="s">
        <v>246</v>
      </c>
      <c r="C1004" t="s">
        <v>56</v>
      </c>
      <c r="D1004">
        <v>69</v>
      </c>
      <c r="E1004">
        <v>86</v>
      </c>
      <c r="F1004">
        <v>57</v>
      </c>
      <c r="G1004">
        <v>12</v>
      </c>
      <c r="H1004">
        <v>22</v>
      </c>
      <c r="I1004">
        <v>38</v>
      </c>
      <c r="J1004">
        <v>86</v>
      </c>
      <c r="K1004" t="s">
        <v>64</v>
      </c>
      <c r="L1004" t="s">
        <v>30</v>
      </c>
    </row>
    <row r="1005" spans="1:12" x14ac:dyDescent="0.25">
      <c r="A1005">
        <v>202307</v>
      </c>
      <c r="B1005" t="s">
        <v>247</v>
      </c>
      <c r="C1005" t="s">
        <v>56</v>
      </c>
      <c r="D1005">
        <v>60</v>
      </c>
      <c r="E1005">
        <v>70</v>
      </c>
      <c r="F1005">
        <v>53</v>
      </c>
      <c r="G1005">
        <v>15</v>
      </c>
      <c r="H1005">
        <v>23</v>
      </c>
      <c r="I1005">
        <v>33</v>
      </c>
      <c r="J1005">
        <v>70</v>
      </c>
      <c r="K1005" t="s">
        <v>64</v>
      </c>
      <c r="L1005" t="s">
        <v>30</v>
      </c>
    </row>
    <row r="1006" spans="1:12" x14ac:dyDescent="0.25">
      <c r="A1006">
        <v>202307</v>
      </c>
      <c r="B1006" t="s">
        <v>248</v>
      </c>
      <c r="C1006" t="s">
        <v>56</v>
      </c>
      <c r="D1006">
        <v>60</v>
      </c>
      <c r="E1006">
        <v>69</v>
      </c>
      <c r="F1006">
        <v>53</v>
      </c>
      <c r="G1006">
        <v>12</v>
      </c>
      <c r="H1006">
        <v>21</v>
      </c>
      <c r="I1006">
        <v>23</v>
      </c>
      <c r="J1006">
        <v>69</v>
      </c>
      <c r="K1006" t="s">
        <v>64</v>
      </c>
      <c r="L1006" t="s">
        <v>30</v>
      </c>
    </row>
    <row r="1007" spans="1:12" x14ac:dyDescent="0.25">
      <c r="A1007">
        <v>202307</v>
      </c>
      <c r="B1007" t="s">
        <v>249</v>
      </c>
      <c r="C1007" t="s">
        <v>56</v>
      </c>
      <c r="D1007">
        <v>54</v>
      </c>
      <c r="E1007">
        <v>67</v>
      </c>
      <c r="F1007">
        <v>52</v>
      </c>
      <c r="G1007">
        <v>6</v>
      </c>
      <c r="H1007">
        <v>27</v>
      </c>
      <c r="I1007">
        <v>16</v>
      </c>
      <c r="J1007">
        <v>67</v>
      </c>
      <c r="K1007" t="s">
        <v>64</v>
      </c>
      <c r="L1007" t="s">
        <v>30</v>
      </c>
    </row>
    <row r="1008" spans="1:12" x14ac:dyDescent="0.25">
      <c r="A1008">
        <v>202307</v>
      </c>
      <c r="B1008" t="s">
        <v>250</v>
      </c>
      <c r="C1008" t="s">
        <v>56</v>
      </c>
      <c r="D1008">
        <v>69</v>
      </c>
      <c r="E1008">
        <v>83</v>
      </c>
      <c r="F1008">
        <v>58</v>
      </c>
      <c r="G1008">
        <v>9</v>
      </c>
      <c r="H1008">
        <v>23</v>
      </c>
      <c r="I1008">
        <v>22</v>
      </c>
      <c r="J1008">
        <v>83</v>
      </c>
      <c r="K1008" t="s">
        <v>64</v>
      </c>
      <c r="L1008" t="s">
        <v>30</v>
      </c>
    </row>
    <row r="1009" spans="1:12" x14ac:dyDescent="0.25">
      <c r="A1009">
        <v>202307</v>
      </c>
      <c r="B1009" t="s">
        <v>251</v>
      </c>
      <c r="C1009" t="s">
        <v>56</v>
      </c>
      <c r="D1009">
        <v>70</v>
      </c>
      <c r="E1009">
        <v>91</v>
      </c>
      <c r="F1009">
        <v>53</v>
      </c>
      <c r="G1009">
        <v>9</v>
      </c>
      <c r="H1009">
        <v>43</v>
      </c>
      <c r="I1009">
        <v>23</v>
      </c>
      <c r="J1009">
        <v>91</v>
      </c>
      <c r="K1009" t="s">
        <v>64</v>
      </c>
      <c r="L1009" t="s">
        <v>30</v>
      </c>
    </row>
    <row r="1010" spans="1:12" x14ac:dyDescent="0.25">
      <c r="A1010">
        <v>202307</v>
      </c>
      <c r="B1010" t="s">
        <v>252</v>
      </c>
      <c r="C1010" t="s">
        <v>56</v>
      </c>
      <c r="D1010">
        <v>75</v>
      </c>
      <c r="E1010">
        <v>91</v>
      </c>
      <c r="F1010">
        <v>55</v>
      </c>
      <c r="G1010">
        <v>10</v>
      </c>
      <c r="H1010">
        <v>41</v>
      </c>
      <c r="I1010">
        <v>28</v>
      </c>
      <c r="J1010">
        <v>91</v>
      </c>
      <c r="K1010" t="s">
        <v>64</v>
      </c>
      <c r="L1010" t="s">
        <v>30</v>
      </c>
    </row>
    <row r="1011" spans="1:12" x14ac:dyDescent="0.25">
      <c r="A1011">
        <v>202307</v>
      </c>
      <c r="B1011" t="s">
        <v>253</v>
      </c>
      <c r="C1011" t="s">
        <v>56</v>
      </c>
      <c r="D1011">
        <v>68</v>
      </c>
      <c r="E1011">
        <v>84</v>
      </c>
      <c r="F1011">
        <v>51</v>
      </c>
      <c r="G1011">
        <v>9</v>
      </c>
      <c r="H1011">
        <v>50</v>
      </c>
      <c r="I1011">
        <v>22</v>
      </c>
      <c r="J1011">
        <v>84</v>
      </c>
      <c r="K1011" t="s">
        <v>64</v>
      </c>
      <c r="L1011" t="s">
        <v>30</v>
      </c>
    </row>
    <row r="1012" spans="1:12" x14ac:dyDescent="0.25">
      <c r="A1012">
        <v>202307</v>
      </c>
      <c r="B1012" t="s">
        <v>254</v>
      </c>
      <c r="C1012" t="s">
        <v>56</v>
      </c>
      <c r="D1012">
        <v>67</v>
      </c>
      <c r="E1012">
        <v>79</v>
      </c>
      <c r="F1012">
        <v>52</v>
      </c>
      <c r="G1012">
        <v>10</v>
      </c>
      <c r="H1012">
        <v>38</v>
      </c>
      <c r="I1012">
        <v>26</v>
      </c>
      <c r="J1012">
        <v>79</v>
      </c>
      <c r="K1012" t="s">
        <v>64</v>
      </c>
      <c r="L1012" t="s">
        <v>30</v>
      </c>
    </row>
    <row r="1013" spans="1:12" x14ac:dyDescent="0.25">
      <c r="A1013">
        <v>202307</v>
      </c>
      <c r="B1013" t="s">
        <v>255</v>
      </c>
      <c r="C1013" t="s">
        <v>56</v>
      </c>
      <c r="D1013">
        <v>63</v>
      </c>
      <c r="E1013">
        <v>76</v>
      </c>
      <c r="F1013">
        <v>53</v>
      </c>
      <c r="G1013">
        <v>8</v>
      </c>
      <c r="H1013">
        <v>33</v>
      </c>
      <c r="I1013">
        <v>19</v>
      </c>
      <c r="J1013">
        <v>76</v>
      </c>
      <c r="K1013" t="s">
        <v>64</v>
      </c>
      <c r="L1013" t="s">
        <v>30</v>
      </c>
    </row>
    <row r="1014" spans="1:12" x14ac:dyDescent="0.25">
      <c r="A1014">
        <v>202307</v>
      </c>
      <c r="B1014" t="s">
        <v>256</v>
      </c>
      <c r="C1014" t="s">
        <v>56</v>
      </c>
      <c r="D1014">
        <v>57</v>
      </c>
      <c r="E1014">
        <v>69</v>
      </c>
      <c r="F1014">
        <v>52</v>
      </c>
      <c r="G1014">
        <v>8</v>
      </c>
      <c r="H1014">
        <v>31</v>
      </c>
      <c r="I1014">
        <v>19</v>
      </c>
      <c r="J1014">
        <v>69</v>
      </c>
      <c r="K1014" t="s">
        <v>64</v>
      </c>
      <c r="L1014" t="s">
        <v>30</v>
      </c>
    </row>
    <row r="1015" spans="1:12" x14ac:dyDescent="0.25">
      <c r="A1015">
        <v>202308</v>
      </c>
      <c r="B1015" t="s">
        <v>271</v>
      </c>
      <c r="C1015" t="s">
        <v>56</v>
      </c>
      <c r="D1015">
        <v>73</v>
      </c>
      <c r="E1015">
        <v>86</v>
      </c>
      <c r="F1015">
        <v>54</v>
      </c>
      <c r="G1015">
        <v>7</v>
      </c>
      <c r="H1015">
        <v>34</v>
      </c>
      <c r="I1015">
        <v>18</v>
      </c>
      <c r="J1015">
        <v>86</v>
      </c>
      <c r="K1015" t="s">
        <v>64</v>
      </c>
      <c r="L1015" t="s">
        <v>30</v>
      </c>
    </row>
    <row r="1016" spans="1:12" x14ac:dyDescent="0.25">
      <c r="A1016">
        <v>202308</v>
      </c>
      <c r="B1016" t="s">
        <v>272</v>
      </c>
      <c r="C1016" t="s">
        <v>56</v>
      </c>
      <c r="D1016">
        <v>70</v>
      </c>
      <c r="E1016">
        <v>89</v>
      </c>
      <c r="F1016">
        <v>54</v>
      </c>
      <c r="G1016">
        <v>9</v>
      </c>
      <c r="H1016">
        <v>37</v>
      </c>
      <c r="I1016">
        <v>20</v>
      </c>
      <c r="J1016">
        <v>89</v>
      </c>
      <c r="K1016" t="s">
        <v>64</v>
      </c>
      <c r="L1016" t="s">
        <v>30</v>
      </c>
    </row>
    <row r="1017" spans="1:12" x14ac:dyDescent="0.25">
      <c r="A1017">
        <v>202308</v>
      </c>
      <c r="B1017" t="s">
        <v>273</v>
      </c>
      <c r="C1017" t="s">
        <v>56</v>
      </c>
      <c r="D1017">
        <v>77</v>
      </c>
      <c r="E1017">
        <v>97</v>
      </c>
      <c r="F1017">
        <v>53</v>
      </c>
      <c r="G1017">
        <v>9</v>
      </c>
      <c r="H1017">
        <v>42</v>
      </c>
      <c r="I1017">
        <v>19</v>
      </c>
      <c r="J1017">
        <v>97</v>
      </c>
      <c r="K1017" t="s">
        <v>64</v>
      </c>
      <c r="L1017" t="s">
        <v>30</v>
      </c>
    </row>
    <row r="1018" spans="1:12" x14ac:dyDescent="0.25">
      <c r="A1018">
        <v>202308</v>
      </c>
      <c r="B1018" t="s">
        <v>274</v>
      </c>
      <c r="C1018" t="s">
        <v>56</v>
      </c>
      <c r="D1018">
        <v>74</v>
      </c>
      <c r="E1018">
        <v>82</v>
      </c>
      <c r="F1018">
        <v>55</v>
      </c>
      <c r="G1018">
        <v>7</v>
      </c>
      <c r="H1018">
        <v>29</v>
      </c>
      <c r="I1018">
        <v>22</v>
      </c>
      <c r="J1018">
        <v>82</v>
      </c>
      <c r="K1018" t="s">
        <v>64</v>
      </c>
      <c r="L1018" t="s">
        <v>30</v>
      </c>
    </row>
    <row r="1019" spans="1:12" x14ac:dyDescent="0.25">
      <c r="A1019">
        <v>202308</v>
      </c>
      <c r="B1019" t="s">
        <v>275</v>
      </c>
      <c r="C1019" t="s">
        <v>56</v>
      </c>
      <c r="D1019">
        <v>66</v>
      </c>
      <c r="E1019">
        <v>72</v>
      </c>
      <c r="F1019">
        <v>53</v>
      </c>
      <c r="G1019">
        <v>5</v>
      </c>
      <c r="H1019">
        <v>33</v>
      </c>
      <c r="I1019">
        <v>14</v>
      </c>
      <c r="J1019">
        <v>72</v>
      </c>
      <c r="K1019" t="s">
        <v>64</v>
      </c>
      <c r="L1019" t="s">
        <v>30</v>
      </c>
    </row>
    <row r="1020" spans="1:12" x14ac:dyDescent="0.25">
      <c r="A1020">
        <v>202308</v>
      </c>
      <c r="B1020" t="s">
        <v>276</v>
      </c>
      <c r="C1020" t="s">
        <v>56</v>
      </c>
      <c r="D1020">
        <v>68</v>
      </c>
      <c r="E1020">
        <v>82</v>
      </c>
      <c r="F1020">
        <v>54</v>
      </c>
      <c r="G1020">
        <v>6</v>
      </c>
      <c r="H1020">
        <v>39</v>
      </c>
      <c r="I1020">
        <v>18</v>
      </c>
      <c r="J1020">
        <v>82</v>
      </c>
      <c r="K1020" t="s">
        <v>64</v>
      </c>
      <c r="L1020" t="s">
        <v>30</v>
      </c>
    </row>
    <row r="1021" spans="1:12" x14ac:dyDescent="0.25">
      <c r="A1021">
        <v>202308</v>
      </c>
      <c r="B1021" t="s">
        <v>277</v>
      </c>
      <c r="C1021" t="s">
        <v>56</v>
      </c>
      <c r="D1021">
        <v>75</v>
      </c>
      <c r="E1021">
        <v>89</v>
      </c>
      <c r="F1021">
        <v>54</v>
      </c>
      <c r="G1021">
        <v>6</v>
      </c>
      <c r="H1021">
        <v>44</v>
      </c>
      <c r="I1021">
        <v>18</v>
      </c>
      <c r="J1021">
        <v>89</v>
      </c>
      <c r="K1021" t="s">
        <v>64</v>
      </c>
      <c r="L1021" t="s">
        <v>30</v>
      </c>
    </row>
    <row r="1022" spans="1:12" x14ac:dyDescent="0.25">
      <c r="A1022">
        <v>202308</v>
      </c>
      <c r="B1022" t="s">
        <v>278</v>
      </c>
      <c r="C1022" t="s">
        <v>56</v>
      </c>
      <c r="D1022">
        <v>71</v>
      </c>
      <c r="E1022">
        <v>81</v>
      </c>
      <c r="F1022">
        <v>54</v>
      </c>
      <c r="G1022">
        <v>6</v>
      </c>
      <c r="H1022">
        <v>39</v>
      </c>
      <c r="I1022">
        <v>16</v>
      </c>
      <c r="J1022">
        <v>81</v>
      </c>
      <c r="K1022" t="s">
        <v>64</v>
      </c>
      <c r="L1022" t="s">
        <v>30</v>
      </c>
    </row>
    <row r="1023" spans="1:12" x14ac:dyDescent="0.25">
      <c r="A1023">
        <v>202308</v>
      </c>
      <c r="B1023" t="s">
        <v>279</v>
      </c>
      <c r="C1023" t="s">
        <v>56</v>
      </c>
      <c r="D1023">
        <v>67</v>
      </c>
      <c r="E1023">
        <v>78</v>
      </c>
      <c r="F1023">
        <v>55</v>
      </c>
      <c r="G1023">
        <v>7</v>
      </c>
      <c r="H1023">
        <v>36</v>
      </c>
      <c r="I1023">
        <v>17</v>
      </c>
      <c r="J1023">
        <v>78</v>
      </c>
      <c r="K1023" t="s">
        <v>64</v>
      </c>
      <c r="L1023" t="s">
        <v>30</v>
      </c>
    </row>
    <row r="1024" spans="1:12" x14ac:dyDescent="0.25">
      <c r="A1024">
        <v>202308</v>
      </c>
      <c r="B1024" t="s">
        <v>280</v>
      </c>
      <c r="C1024" t="s">
        <v>56</v>
      </c>
      <c r="D1024">
        <v>70</v>
      </c>
      <c r="E1024">
        <v>84</v>
      </c>
      <c r="F1024">
        <v>58</v>
      </c>
      <c r="G1024">
        <v>7</v>
      </c>
      <c r="H1024">
        <v>40</v>
      </c>
      <c r="I1024">
        <v>18</v>
      </c>
      <c r="J1024">
        <v>84</v>
      </c>
      <c r="K1024" t="s">
        <v>64</v>
      </c>
      <c r="L1024" t="s">
        <v>30</v>
      </c>
    </row>
    <row r="1025" spans="1:12" x14ac:dyDescent="0.25">
      <c r="A1025">
        <v>202308</v>
      </c>
      <c r="B1025" t="s">
        <v>281</v>
      </c>
      <c r="C1025" t="s">
        <v>56</v>
      </c>
      <c r="D1025">
        <v>76</v>
      </c>
      <c r="E1025">
        <v>90</v>
      </c>
      <c r="F1025">
        <v>59</v>
      </c>
      <c r="G1025">
        <v>8</v>
      </c>
      <c r="H1025">
        <v>37</v>
      </c>
      <c r="I1025">
        <v>22</v>
      </c>
      <c r="J1025">
        <v>90</v>
      </c>
      <c r="K1025" t="s">
        <v>64</v>
      </c>
      <c r="L1025" t="s">
        <v>30</v>
      </c>
    </row>
    <row r="1026" spans="1:12" x14ac:dyDescent="0.25">
      <c r="A1026">
        <v>202308</v>
      </c>
      <c r="B1026" t="s">
        <v>282</v>
      </c>
      <c r="C1026" t="s">
        <v>56</v>
      </c>
      <c r="D1026">
        <v>69</v>
      </c>
      <c r="E1026">
        <v>91</v>
      </c>
      <c r="F1026">
        <v>56</v>
      </c>
      <c r="G1026">
        <v>8</v>
      </c>
      <c r="H1026">
        <v>44</v>
      </c>
      <c r="I1026">
        <v>21</v>
      </c>
      <c r="J1026">
        <v>91</v>
      </c>
      <c r="K1026" t="s">
        <v>64</v>
      </c>
      <c r="L1026" t="s">
        <v>30</v>
      </c>
    </row>
    <row r="1027" spans="1:12" x14ac:dyDescent="0.25">
      <c r="A1027">
        <v>202308</v>
      </c>
      <c r="B1027" t="s">
        <v>283</v>
      </c>
      <c r="C1027" t="s">
        <v>56</v>
      </c>
      <c r="D1027">
        <v>75</v>
      </c>
      <c r="E1027">
        <v>82</v>
      </c>
      <c r="F1027">
        <v>54</v>
      </c>
      <c r="G1027">
        <v>8</v>
      </c>
      <c r="H1027">
        <v>30</v>
      </c>
      <c r="I1027">
        <v>24</v>
      </c>
      <c r="J1027">
        <v>82</v>
      </c>
      <c r="K1027" t="s">
        <v>64</v>
      </c>
      <c r="L1027" t="s">
        <v>30</v>
      </c>
    </row>
    <row r="1028" spans="1:12" x14ac:dyDescent="0.25">
      <c r="A1028">
        <v>202308</v>
      </c>
      <c r="B1028" t="s">
        <v>284</v>
      </c>
      <c r="C1028" t="s">
        <v>56</v>
      </c>
      <c r="D1028">
        <v>52</v>
      </c>
      <c r="E1028">
        <v>59</v>
      </c>
      <c r="F1028">
        <v>52</v>
      </c>
      <c r="G1028">
        <v>6</v>
      </c>
      <c r="H1028">
        <v>37</v>
      </c>
      <c r="I1028">
        <v>17</v>
      </c>
      <c r="J1028">
        <v>59</v>
      </c>
      <c r="K1028" t="s">
        <v>64</v>
      </c>
      <c r="L1028" t="s">
        <v>30</v>
      </c>
    </row>
    <row r="1029" spans="1:12" x14ac:dyDescent="0.25">
      <c r="A1029">
        <v>202308</v>
      </c>
      <c r="B1029" t="s">
        <v>285</v>
      </c>
      <c r="C1029" t="s">
        <v>56</v>
      </c>
      <c r="D1029">
        <v>61</v>
      </c>
      <c r="E1029">
        <v>75</v>
      </c>
      <c r="F1029">
        <v>52</v>
      </c>
      <c r="G1029">
        <v>6</v>
      </c>
      <c r="H1029">
        <v>39</v>
      </c>
      <c r="I1029">
        <v>17</v>
      </c>
      <c r="J1029">
        <v>75</v>
      </c>
      <c r="K1029" t="s">
        <v>64</v>
      </c>
      <c r="L1029" t="s">
        <v>30</v>
      </c>
    </row>
    <row r="1030" spans="1:12" x14ac:dyDescent="0.25">
      <c r="A1030">
        <v>202308</v>
      </c>
      <c r="B1030" t="s">
        <v>286</v>
      </c>
      <c r="C1030" t="s">
        <v>56</v>
      </c>
      <c r="D1030">
        <v>63</v>
      </c>
      <c r="E1030">
        <v>75</v>
      </c>
      <c r="F1030">
        <v>53</v>
      </c>
      <c r="G1030">
        <v>5</v>
      </c>
      <c r="H1030">
        <v>38</v>
      </c>
      <c r="I1030">
        <v>13</v>
      </c>
      <c r="J1030">
        <v>75</v>
      </c>
      <c r="K1030" t="s">
        <v>64</v>
      </c>
      <c r="L1030" t="s">
        <v>30</v>
      </c>
    </row>
    <row r="1031" spans="1:12" x14ac:dyDescent="0.25">
      <c r="A1031">
        <v>202308</v>
      </c>
      <c r="B1031" t="s">
        <v>287</v>
      </c>
      <c r="C1031" t="s">
        <v>56</v>
      </c>
      <c r="D1031">
        <v>65</v>
      </c>
      <c r="E1031">
        <v>77</v>
      </c>
      <c r="F1031">
        <v>53</v>
      </c>
      <c r="G1031">
        <v>6</v>
      </c>
      <c r="H1031">
        <v>37</v>
      </c>
      <c r="I1031">
        <v>15</v>
      </c>
      <c r="J1031">
        <v>77</v>
      </c>
      <c r="K1031" t="s">
        <v>64</v>
      </c>
      <c r="L1031" t="s">
        <v>30</v>
      </c>
    </row>
    <row r="1032" spans="1:12" x14ac:dyDescent="0.25">
      <c r="A1032">
        <v>202308</v>
      </c>
      <c r="B1032" t="s">
        <v>288</v>
      </c>
      <c r="C1032" t="s">
        <v>56</v>
      </c>
      <c r="D1032">
        <v>61</v>
      </c>
      <c r="E1032">
        <v>77</v>
      </c>
      <c r="F1032">
        <v>54</v>
      </c>
      <c r="G1032">
        <v>7</v>
      </c>
      <c r="H1032">
        <v>36</v>
      </c>
      <c r="I1032">
        <v>20</v>
      </c>
      <c r="J1032">
        <v>77</v>
      </c>
      <c r="K1032" t="s">
        <v>64</v>
      </c>
      <c r="L1032" t="s">
        <v>30</v>
      </c>
    </row>
    <row r="1033" spans="1:12" x14ac:dyDescent="0.25">
      <c r="A1033">
        <v>202308</v>
      </c>
      <c r="B1033" t="s">
        <v>289</v>
      </c>
      <c r="C1033" t="s">
        <v>56</v>
      </c>
      <c r="D1033">
        <v>73</v>
      </c>
      <c r="E1033">
        <v>90</v>
      </c>
      <c r="F1033">
        <v>53</v>
      </c>
      <c r="G1033">
        <v>10</v>
      </c>
      <c r="H1033">
        <v>44</v>
      </c>
      <c r="I1033">
        <v>26</v>
      </c>
      <c r="J1033">
        <v>90</v>
      </c>
      <c r="K1033" t="s">
        <v>64</v>
      </c>
      <c r="L1033" t="s">
        <v>30</v>
      </c>
    </row>
    <row r="1034" spans="1:12" x14ac:dyDescent="0.25">
      <c r="A1034">
        <v>202308</v>
      </c>
      <c r="B1034" t="s">
        <v>290</v>
      </c>
      <c r="C1034" t="s">
        <v>56</v>
      </c>
      <c r="D1034">
        <v>71</v>
      </c>
      <c r="E1034">
        <v>93</v>
      </c>
      <c r="F1034">
        <v>54</v>
      </c>
      <c r="G1034">
        <v>6</v>
      </c>
      <c r="H1034">
        <v>38</v>
      </c>
      <c r="I1034">
        <v>17</v>
      </c>
      <c r="J1034">
        <v>93</v>
      </c>
      <c r="K1034" t="s">
        <v>64</v>
      </c>
      <c r="L1034" t="s">
        <v>30</v>
      </c>
    </row>
    <row r="1035" spans="1:12" x14ac:dyDescent="0.25">
      <c r="A1035">
        <v>202308</v>
      </c>
      <c r="B1035" t="s">
        <v>291</v>
      </c>
      <c r="C1035" t="s">
        <v>56</v>
      </c>
      <c r="D1035">
        <v>73</v>
      </c>
      <c r="E1035">
        <v>93</v>
      </c>
      <c r="F1035">
        <v>55</v>
      </c>
      <c r="G1035">
        <v>7</v>
      </c>
      <c r="H1035">
        <v>44</v>
      </c>
      <c r="I1035">
        <v>21</v>
      </c>
      <c r="J1035">
        <v>93</v>
      </c>
      <c r="K1035" t="s">
        <v>64</v>
      </c>
      <c r="L1035" t="s">
        <v>30</v>
      </c>
    </row>
    <row r="1036" spans="1:12" x14ac:dyDescent="0.25">
      <c r="A1036">
        <v>202308</v>
      </c>
      <c r="B1036" t="s">
        <v>292</v>
      </c>
      <c r="C1036" t="s">
        <v>56</v>
      </c>
      <c r="D1036">
        <v>66</v>
      </c>
      <c r="E1036">
        <v>75</v>
      </c>
      <c r="F1036">
        <v>52</v>
      </c>
      <c r="G1036">
        <v>4</v>
      </c>
      <c r="H1036">
        <v>43</v>
      </c>
      <c r="I1036">
        <v>11</v>
      </c>
      <c r="J1036">
        <v>75</v>
      </c>
      <c r="K1036" t="s">
        <v>64</v>
      </c>
      <c r="L1036" t="s">
        <v>30</v>
      </c>
    </row>
    <row r="1037" spans="1:12" x14ac:dyDescent="0.25">
      <c r="A1037">
        <v>202308</v>
      </c>
      <c r="B1037" t="s">
        <v>293</v>
      </c>
      <c r="C1037" t="s">
        <v>56</v>
      </c>
      <c r="D1037">
        <v>68</v>
      </c>
      <c r="E1037">
        <v>89</v>
      </c>
      <c r="F1037">
        <v>53</v>
      </c>
      <c r="G1037">
        <v>6</v>
      </c>
      <c r="H1037">
        <v>45</v>
      </c>
      <c r="I1037">
        <v>15</v>
      </c>
      <c r="J1037">
        <v>89</v>
      </c>
      <c r="K1037" t="s">
        <v>64</v>
      </c>
      <c r="L1037" t="s">
        <v>30</v>
      </c>
    </row>
    <row r="1038" spans="1:12" x14ac:dyDescent="0.25">
      <c r="A1038">
        <v>202308</v>
      </c>
      <c r="B1038" t="s">
        <v>294</v>
      </c>
      <c r="C1038" t="s">
        <v>56</v>
      </c>
      <c r="D1038">
        <v>74</v>
      </c>
      <c r="E1038">
        <v>87</v>
      </c>
      <c r="F1038">
        <v>53</v>
      </c>
      <c r="G1038">
        <v>10</v>
      </c>
      <c r="H1038">
        <v>29</v>
      </c>
      <c r="I1038">
        <v>26</v>
      </c>
      <c r="J1038">
        <v>87</v>
      </c>
      <c r="K1038" t="s">
        <v>64</v>
      </c>
      <c r="L1038" t="s">
        <v>30</v>
      </c>
    </row>
    <row r="1039" spans="1:12" x14ac:dyDescent="0.25">
      <c r="A1039">
        <v>202308</v>
      </c>
      <c r="B1039" t="s">
        <v>295</v>
      </c>
      <c r="C1039" t="s">
        <v>56</v>
      </c>
      <c r="D1039">
        <v>73</v>
      </c>
      <c r="E1039">
        <v>91</v>
      </c>
      <c r="F1039">
        <v>56</v>
      </c>
      <c r="G1039">
        <v>7</v>
      </c>
      <c r="H1039">
        <v>33</v>
      </c>
      <c r="I1039">
        <v>24</v>
      </c>
      <c r="J1039">
        <v>91</v>
      </c>
      <c r="K1039" t="s">
        <v>64</v>
      </c>
      <c r="L1039" t="s">
        <v>30</v>
      </c>
    </row>
    <row r="1040" spans="1:12" x14ac:dyDescent="0.25">
      <c r="A1040">
        <v>202308</v>
      </c>
      <c r="B1040" t="s">
        <v>296</v>
      </c>
      <c r="C1040" t="s">
        <v>56</v>
      </c>
      <c r="D1040">
        <v>75</v>
      </c>
      <c r="E1040">
        <v>97</v>
      </c>
      <c r="F1040">
        <v>57</v>
      </c>
      <c r="G1040">
        <v>7</v>
      </c>
      <c r="H1040">
        <v>45</v>
      </c>
      <c r="I1040">
        <v>22</v>
      </c>
      <c r="J1040">
        <v>97</v>
      </c>
      <c r="K1040" t="s">
        <v>64</v>
      </c>
      <c r="L1040" t="s">
        <v>30</v>
      </c>
    </row>
    <row r="1041" spans="1:12" x14ac:dyDescent="0.25">
      <c r="A1041">
        <v>202308</v>
      </c>
      <c r="B1041" t="s">
        <v>297</v>
      </c>
      <c r="C1041" t="s">
        <v>56</v>
      </c>
      <c r="D1041">
        <v>76</v>
      </c>
      <c r="E1041">
        <v>105</v>
      </c>
      <c r="F1041">
        <v>42</v>
      </c>
      <c r="G1041">
        <v>10</v>
      </c>
      <c r="H1041">
        <v>49</v>
      </c>
      <c r="I1041">
        <v>27</v>
      </c>
      <c r="J1041">
        <v>105</v>
      </c>
      <c r="K1041" t="s">
        <v>64</v>
      </c>
      <c r="L1041" t="s">
        <v>60</v>
      </c>
    </row>
    <row r="1042" spans="1:12" x14ac:dyDescent="0.25">
      <c r="A1042">
        <v>202308</v>
      </c>
      <c r="B1042" t="s">
        <v>298</v>
      </c>
      <c r="C1042" t="s">
        <v>58</v>
      </c>
      <c r="D1042">
        <v>64</v>
      </c>
      <c r="E1042">
        <v>73</v>
      </c>
      <c r="F1042">
        <v>55</v>
      </c>
      <c r="G1042">
        <v>10</v>
      </c>
      <c r="H1042">
        <v>21</v>
      </c>
      <c r="I1042">
        <v>14</v>
      </c>
      <c r="J1042">
        <v>73</v>
      </c>
      <c r="K1042" t="s">
        <v>64</v>
      </c>
      <c r="L1042" t="s">
        <v>30</v>
      </c>
    </row>
    <row r="1043" spans="1:12" x14ac:dyDescent="0.25">
      <c r="A1043">
        <v>202308</v>
      </c>
      <c r="B1043" t="s">
        <v>299</v>
      </c>
      <c r="C1043" t="s">
        <v>58</v>
      </c>
      <c r="D1043">
        <v>64</v>
      </c>
      <c r="E1043">
        <v>75</v>
      </c>
      <c r="F1043">
        <v>54</v>
      </c>
      <c r="G1043">
        <v>9</v>
      </c>
      <c r="H1043">
        <v>22</v>
      </c>
      <c r="I1043">
        <v>12</v>
      </c>
      <c r="J1043">
        <v>75</v>
      </c>
      <c r="K1043" t="s">
        <v>64</v>
      </c>
      <c r="L1043" t="s">
        <v>30</v>
      </c>
    </row>
    <row r="1044" spans="1:12" x14ac:dyDescent="0.25">
      <c r="A1044">
        <v>202308</v>
      </c>
      <c r="B1044" t="s">
        <v>300</v>
      </c>
      <c r="C1044" t="s">
        <v>58</v>
      </c>
      <c r="D1044">
        <v>70</v>
      </c>
      <c r="E1044">
        <v>82</v>
      </c>
      <c r="F1044">
        <v>53</v>
      </c>
      <c r="G1044">
        <v>7</v>
      </c>
      <c r="H1044">
        <v>22</v>
      </c>
      <c r="I1044">
        <v>12</v>
      </c>
      <c r="J1044">
        <v>82</v>
      </c>
      <c r="K1044" t="s">
        <v>64</v>
      </c>
      <c r="L1044" t="s">
        <v>30</v>
      </c>
    </row>
    <row r="1045" spans="1:12" x14ac:dyDescent="0.25">
      <c r="A1045">
        <v>202308</v>
      </c>
      <c r="B1045" t="s">
        <v>301</v>
      </c>
      <c r="C1045" t="s">
        <v>58</v>
      </c>
      <c r="D1045">
        <v>70</v>
      </c>
      <c r="E1045">
        <v>83</v>
      </c>
      <c r="F1045">
        <v>53</v>
      </c>
      <c r="G1045">
        <v>8</v>
      </c>
      <c r="H1045">
        <v>21</v>
      </c>
      <c r="I1045">
        <v>11</v>
      </c>
      <c r="J1045">
        <v>83</v>
      </c>
      <c r="K1045" t="s">
        <v>64</v>
      </c>
      <c r="L1045" t="s">
        <v>30</v>
      </c>
    </row>
    <row r="1046" spans="1:12" x14ac:dyDescent="0.25">
      <c r="A1046">
        <v>202308</v>
      </c>
      <c r="B1046" t="s">
        <v>271</v>
      </c>
      <c r="C1046" t="s">
        <v>58</v>
      </c>
      <c r="D1046">
        <v>66</v>
      </c>
      <c r="E1046">
        <v>77</v>
      </c>
      <c r="F1046">
        <v>53</v>
      </c>
      <c r="G1046">
        <v>6</v>
      </c>
      <c r="H1046">
        <v>26</v>
      </c>
      <c r="I1046">
        <v>10</v>
      </c>
      <c r="J1046">
        <v>77</v>
      </c>
      <c r="K1046" t="s">
        <v>64</v>
      </c>
      <c r="L1046" t="s">
        <v>30</v>
      </c>
    </row>
    <row r="1047" spans="1:12" x14ac:dyDescent="0.25">
      <c r="A1047">
        <v>202308</v>
      </c>
      <c r="B1047" t="s">
        <v>272</v>
      </c>
      <c r="C1047" t="s">
        <v>58</v>
      </c>
      <c r="D1047">
        <v>69</v>
      </c>
      <c r="E1047">
        <v>78</v>
      </c>
      <c r="F1047">
        <v>53</v>
      </c>
      <c r="G1047">
        <v>5</v>
      </c>
      <c r="H1047">
        <v>24</v>
      </c>
      <c r="I1047">
        <v>10</v>
      </c>
      <c r="J1047">
        <v>78</v>
      </c>
      <c r="K1047" t="s">
        <v>64</v>
      </c>
      <c r="L1047" t="s">
        <v>30</v>
      </c>
    </row>
    <row r="1048" spans="1:12" x14ac:dyDescent="0.25">
      <c r="A1048">
        <v>202308</v>
      </c>
      <c r="B1048" t="s">
        <v>273</v>
      </c>
      <c r="C1048" t="s">
        <v>58</v>
      </c>
      <c r="D1048">
        <v>88</v>
      </c>
      <c r="E1048">
        <v>113</v>
      </c>
      <c r="F1048">
        <v>53</v>
      </c>
      <c r="G1048">
        <v>6</v>
      </c>
      <c r="H1048">
        <v>30</v>
      </c>
      <c r="I1048">
        <v>16</v>
      </c>
      <c r="J1048">
        <v>113</v>
      </c>
      <c r="K1048" t="s">
        <v>64</v>
      </c>
      <c r="L1048" t="s">
        <v>60</v>
      </c>
    </row>
    <row r="1049" spans="1:12" x14ac:dyDescent="0.25">
      <c r="A1049">
        <v>202308</v>
      </c>
      <c r="B1049" t="s">
        <v>274</v>
      </c>
      <c r="C1049" t="s">
        <v>58</v>
      </c>
      <c r="D1049">
        <v>76</v>
      </c>
      <c r="E1049">
        <v>89</v>
      </c>
      <c r="F1049">
        <v>53</v>
      </c>
      <c r="G1049">
        <v>6</v>
      </c>
      <c r="H1049">
        <v>24</v>
      </c>
      <c r="I1049">
        <v>14</v>
      </c>
      <c r="J1049">
        <v>89</v>
      </c>
      <c r="K1049" t="s">
        <v>64</v>
      </c>
      <c r="L1049" t="s">
        <v>30</v>
      </c>
    </row>
    <row r="1050" spans="1:12" x14ac:dyDescent="0.25">
      <c r="A1050">
        <v>202308</v>
      </c>
      <c r="B1050" t="s">
        <v>275</v>
      </c>
      <c r="C1050" t="s">
        <v>58</v>
      </c>
      <c r="D1050">
        <v>64</v>
      </c>
      <c r="E1050">
        <v>72</v>
      </c>
      <c r="F1050">
        <v>53</v>
      </c>
      <c r="G1050">
        <v>8</v>
      </c>
      <c r="H1050">
        <v>27</v>
      </c>
      <c r="I1050">
        <v>9</v>
      </c>
      <c r="J1050">
        <v>72</v>
      </c>
      <c r="K1050" t="s">
        <v>64</v>
      </c>
      <c r="L1050" t="s">
        <v>30</v>
      </c>
    </row>
    <row r="1051" spans="1:12" x14ac:dyDescent="0.25">
      <c r="A1051">
        <v>202308</v>
      </c>
      <c r="B1051" t="s">
        <v>276</v>
      </c>
      <c r="C1051" t="s">
        <v>58</v>
      </c>
      <c r="D1051">
        <v>66</v>
      </c>
      <c r="E1051">
        <v>76</v>
      </c>
      <c r="F1051">
        <v>53</v>
      </c>
      <c r="G1051">
        <v>8</v>
      </c>
      <c r="H1051">
        <v>31</v>
      </c>
      <c r="I1051">
        <v>9</v>
      </c>
      <c r="J1051">
        <v>76</v>
      </c>
      <c r="K1051" t="s">
        <v>64</v>
      </c>
      <c r="L1051" t="s">
        <v>30</v>
      </c>
    </row>
    <row r="1052" spans="1:12" x14ac:dyDescent="0.25">
      <c r="A1052">
        <v>202308</v>
      </c>
      <c r="B1052" t="s">
        <v>277</v>
      </c>
      <c r="C1052" t="s">
        <v>58</v>
      </c>
      <c r="D1052">
        <v>74</v>
      </c>
      <c r="E1052">
        <v>89</v>
      </c>
      <c r="F1052">
        <v>53</v>
      </c>
      <c r="G1052">
        <v>9</v>
      </c>
      <c r="H1052">
        <v>29</v>
      </c>
      <c r="I1052">
        <v>14</v>
      </c>
      <c r="J1052">
        <v>89</v>
      </c>
      <c r="K1052" t="s">
        <v>64</v>
      </c>
      <c r="L1052" t="s">
        <v>30</v>
      </c>
    </row>
    <row r="1053" spans="1:12" x14ac:dyDescent="0.25">
      <c r="A1053">
        <v>202308</v>
      </c>
      <c r="B1053" t="s">
        <v>278</v>
      </c>
      <c r="C1053" t="s">
        <v>58</v>
      </c>
      <c r="D1053">
        <v>77</v>
      </c>
      <c r="E1053">
        <v>96</v>
      </c>
      <c r="F1053">
        <v>53</v>
      </c>
      <c r="G1053">
        <v>8</v>
      </c>
      <c r="H1053">
        <v>27</v>
      </c>
      <c r="I1053">
        <v>14</v>
      </c>
      <c r="J1053">
        <v>96</v>
      </c>
      <c r="K1053" t="s">
        <v>64</v>
      </c>
      <c r="L1053" t="s">
        <v>30</v>
      </c>
    </row>
    <row r="1054" spans="1:12" x14ac:dyDescent="0.25">
      <c r="A1054">
        <v>202308</v>
      </c>
      <c r="B1054" t="s">
        <v>279</v>
      </c>
      <c r="C1054" t="s">
        <v>58</v>
      </c>
      <c r="D1054">
        <v>69</v>
      </c>
      <c r="E1054">
        <v>84</v>
      </c>
      <c r="F1054">
        <v>53</v>
      </c>
      <c r="G1054">
        <v>8</v>
      </c>
      <c r="H1054">
        <v>25</v>
      </c>
      <c r="I1054">
        <v>11</v>
      </c>
      <c r="J1054">
        <v>84</v>
      </c>
      <c r="K1054" t="s">
        <v>64</v>
      </c>
      <c r="L1054" t="s">
        <v>30</v>
      </c>
    </row>
    <row r="1055" spans="1:12" x14ac:dyDescent="0.25">
      <c r="A1055">
        <v>202308</v>
      </c>
      <c r="B1055" t="s">
        <v>280</v>
      </c>
      <c r="C1055" t="s">
        <v>58</v>
      </c>
      <c r="D1055">
        <v>60</v>
      </c>
      <c r="E1055">
        <v>74</v>
      </c>
      <c r="F1055">
        <v>53</v>
      </c>
      <c r="G1055">
        <v>8</v>
      </c>
      <c r="H1055">
        <v>28</v>
      </c>
      <c r="I1055">
        <v>8</v>
      </c>
      <c r="J1055">
        <v>74</v>
      </c>
      <c r="K1055" t="s">
        <v>64</v>
      </c>
      <c r="L1055" t="s">
        <v>30</v>
      </c>
    </row>
    <row r="1056" spans="1:12" x14ac:dyDescent="0.25">
      <c r="A1056">
        <v>202308</v>
      </c>
      <c r="B1056" t="s">
        <v>281</v>
      </c>
      <c r="C1056" t="s">
        <v>58</v>
      </c>
      <c r="D1056">
        <v>75</v>
      </c>
      <c r="E1056">
        <v>90</v>
      </c>
      <c r="F1056">
        <v>54</v>
      </c>
      <c r="G1056">
        <v>9</v>
      </c>
      <c r="H1056">
        <v>27</v>
      </c>
      <c r="I1056">
        <v>16</v>
      </c>
      <c r="J1056">
        <v>90</v>
      </c>
      <c r="K1056" t="s">
        <v>64</v>
      </c>
      <c r="L1056" t="s">
        <v>30</v>
      </c>
    </row>
    <row r="1057" spans="1:12" x14ac:dyDescent="0.25">
      <c r="A1057">
        <v>202308</v>
      </c>
      <c r="B1057" t="s">
        <v>282</v>
      </c>
      <c r="C1057" t="s">
        <v>58</v>
      </c>
      <c r="D1057">
        <v>69</v>
      </c>
      <c r="E1057">
        <v>82</v>
      </c>
      <c r="F1057">
        <v>54</v>
      </c>
      <c r="G1057">
        <v>9</v>
      </c>
      <c r="H1057">
        <v>31</v>
      </c>
      <c r="I1057">
        <v>11</v>
      </c>
      <c r="J1057">
        <v>82</v>
      </c>
      <c r="K1057" t="s">
        <v>64</v>
      </c>
      <c r="L1057" t="s">
        <v>30</v>
      </c>
    </row>
    <row r="1058" spans="1:12" x14ac:dyDescent="0.25">
      <c r="A1058">
        <v>202308</v>
      </c>
      <c r="B1058" t="s">
        <v>283</v>
      </c>
      <c r="C1058" t="s">
        <v>58</v>
      </c>
      <c r="D1058">
        <v>66</v>
      </c>
      <c r="E1058">
        <v>76</v>
      </c>
      <c r="F1058">
        <v>54</v>
      </c>
      <c r="G1058">
        <v>7</v>
      </c>
      <c r="H1058">
        <v>23</v>
      </c>
      <c r="I1058">
        <v>13</v>
      </c>
      <c r="J1058">
        <v>76</v>
      </c>
      <c r="K1058" t="s">
        <v>64</v>
      </c>
      <c r="L1058" t="s">
        <v>30</v>
      </c>
    </row>
    <row r="1059" spans="1:12" x14ac:dyDescent="0.25">
      <c r="A1059">
        <v>202308</v>
      </c>
      <c r="B1059" t="s">
        <v>284</v>
      </c>
      <c r="C1059" t="s">
        <v>58</v>
      </c>
      <c r="D1059">
        <v>54</v>
      </c>
      <c r="E1059">
        <v>59</v>
      </c>
      <c r="F1059">
        <v>53</v>
      </c>
      <c r="G1059">
        <v>7</v>
      </c>
      <c r="H1059">
        <v>22</v>
      </c>
      <c r="I1059">
        <v>6</v>
      </c>
      <c r="J1059">
        <v>59</v>
      </c>
      <c r="K1059" t="s">
        <v>64</v>
      </c>
      <c r="L1059" t="s">
        <v>30</v>
      </c>
    </row>
    <row r="1060" spans="1:12" x14ac:dyDescent="0.25">
      <c r="A1060">
        <v>202308</v>
      </c>
      <c r="B1060" t="s">
        <v>285</v>
      </c>
      <c r="C1060" t="s">
        <v>58</v>
      </c>
      <c r="D1060">
        <v>64</v>
      </c>
      <c r="E1060">
        <v>77</v>
      </c>
      <c r="F1060">
        <v>53</v>
      </c>
      <c r="G1060">
        <v>7</v>
      </c>
      <c r="H1060">
        <v>28</v>
      </c>
      <c r="I1060">
        <v>13</v>
      </c>
      <c r="J1060">
        <v>77</v>
      </c>
      <c r="K1060" t="s">
        <v>64</v>
      </c>
      <c r="L1060" t="s">
        <v>30</v>
      </c>
    </row>
    <row r="1061" spans="1:12" x14ac:dyDescent="0.25">
      <c r="A1061">
        <v>202308</v>
      </c>
      <c r="B1061" t="s">
        <v>286</v>
      </c>
      <c r="C1061" t="s">
        <v>58</v>
      </c>
      <c r="D1061">
        <v>68</v>
      </c>
      <c r="E1061">
        <v>82</v>
      </c>
      <c r="F1061">
        <v>53</v>
      </c>
      <c r="G1061">
        <v>6</v>
      </c>
      <c r="H1061">
        <v>26</v>
      </c>
      <c r="I1061">
        <v>9</v>
      </c>
      <c r="J1061">
        <v>82</v>
      </c>
      <c r="K1061" t="s">
        <v>64</v>
      </c>
      <c r="L1061" t="s">
        <v>30</v>
      </c>
    </row>
    <row r="1062" spans="1:12" x14ac:dyDescent="0.25">
      <c r="A1062">
        <v>202308</v>
      </c>
      <c r="B1062" t="s">
        <v>287</v>
      </c>
      <c r="C1062" t="s">
        <v>58</v>
      </c>
      <c r="D1062">
        <v>65</v>
      </c>
      <c r="E1062">
        <v>78</v>
      </c>
      <c r="F1062">
        <v>53</v>
      </c>
      <c r="G1062">
        <v>6</v>
      </c>
      <c r="H1062">
        <v>24</v>
      </c>
      <c r="I1062">
        <v>10</v>
      </c>
      <c r="J1062">
        <v>78</v>
      </c>
      <c r="K1062" t="s">
        <v>64</v>
      </c>
      <c r="L1062" t="s">
        <v>30</v>
      </c>
    </row>
    <row r="1063" spans="1:12" x14ac:dyDescent="0.25">
      <c r="A1063">
        <v>202307</v>
      </c>
      <c r="B1063" t="s">
        <v>257</v>
      </c>
      <c r="C1063" t="s">
        <v>56</v>
      </c>
      <c r="D1063">
        <v>74</v>
      </c>
      <c r="E1063">
        <v>93</v>
      </c>
      <c r="F1063">
        <v>55</v>
      </c>
      <c r="G1063">
        <v>8</v>
      </c>
      <c r="H1063">
        <v>28</v>
      </c>
      <c r="I1063">
        <v>21</v>
      </c>
      <c r="J1063">
        <v>93</v>
      </c>
      <c r="K1063" t="s">
        <v>64</v>
      </c>
      <c r="L1063" t="s">
        <v>30</v>
      </c>
    </row>
    <row r="1064" spans="1:12" x14ac:dyDescent="0.25">
      <c r="A1064">
        <v>202307</v>
      </c>
      <c r="B1064" t="s">
        <v>258</v>
      </c>
      <c r="C1064" t="s">
        <v>56</v>
      </c>
      <c r="D1064">
        <v>69</v>
      </c>
      <c r="E1064">
        <v>83</v>
      </c>
      <c r="F1064">
        <v>55</v>
      </c>
      <c r="G1064">
        <v>8</v>
      </c>
      <c r="H1064">
        <v>29</v>
      </c>
      <c r="I1064">
        <v>23</v>
      </c>
      <c r="J1064">
        <v>83</v>
      </c>
      <c r="K1064" t="s">
        <v>64</v>
      </c>
      <c r="L1064" t="s">
        <v>30</v>
      </c>
    </row>
    <row r="1065" spans="1:12" x14ac:dyDescent="0.25">
      <c r="A1065">
        <v>202307</v>
      </c>
      <c r="B1065" t="s">
        <v>259</v>
      </c>
      <c r="C1065" t="s">
        <v>56</v>
      </c>
      <c r="D1065">
        <v>62</v>
      </c>
      <c r="E1065">
        <v>76</v>
      </c>
      <c r="F1065">
        <v>54</v>
      </c>
      <c r="G1065">
        <v>9</v>
      </c>
      <c r="H1065">
        <v>38</v>
      </c>
      <c r="I1065">
        <v>24</v>
      </c>
      <c r="J1065">
        <v>76</v>
      </c>
      <c r="K1065" t="s">
        <v>64</v>
      </c>
      <c r="L1065" t="s">
        <v>30</v>
      </c>
    </row>
    <row r="1066" spans="1:12" x14ac:dyDescent="0.25">
      <c r="A1066">
        <v>202307</v>
      </c>
      <c r="B1066" t="s">
        <v>260</v>
      </c>
      <c r="C1066" t="s">
        <v>56</v>
      </c>
      <c r="D1066">
        <v>67</v>
      </c>
      <c r="E1066">
        <v>78</v>
      </c>
      <c r="F1066">
        <v>54</v>
      </c>
      <c r="G1066">
        <v>10</v>
      </c>
      <c r="H1066">
        <v>37</v>
      </c>
      <c r="I1066">
        <v>31</v>
      </c>
      <c r="J1066">
        <v>78</v>
      </c>
      <c r="K1066" t="s">
        <v>64</v>
      </c>
      <c r="L1066" t="s">
        <v>30</v>
      </c>
    </row>
    <row r="1067" spans="1:12" x14ac:dyDescent="0.25">
      <c r="A1067">
        <v>202307</v>
      </c>
      <c r="B1067" t="s">
        <v>261</v>
      </c>
      <c r="C1067" t="s">
        <v>56</v>
      </c>
      <c r="D1067">
        <v>80</v>
      </c>
      <c r="E1067">
        <v>99</v>
      </c>
      <c r="F1067">
        <v>55</v>
      </c>
      <c r="G1067">
        <v>10</v>
      </c>
      <c r="H1067">
        <v>39</v>
      </c>
      <c r="I1067">
        <v>27</v>
      </c>
      <c r="J1067">
        <v>99</v>
      </c>
      <c r="K1067" t="s">
        <v>64</v>
      </c>
      <c r="L1067" t="s">
        <v>30</v>
      </c>
    </row>
    <row r="1068" spans="1:12" x14ac:dyDescent="0.25">
      <c r="A1068">
        <v>202307</v>
      </c>
      <c r="B1068" t="s">
        <v>262</v>
      </c>
      <c r="C1068" t="s">
        <v>56</v>
      </c>
      <c r="D1068">
        <v>64</v>
      </c>
      <c r="E1068">
        <v>75</v>
      </c>
      <c r="F1068">
        <v>54</v>
      </c>
      <c r="G1068">
        <v>6</v>
      </c>
      <c r="H1068">
        <v>33</v>
      </c>
      <c r="I1068">
        <v>17</v>
      </c>
      <c r="J1068">
        <v>75</v>
      </c>
      <c r="K1068" t="s">
        <v>64</v>
      </c>
      <c r="L1068" t="s">
        <v>30</v>
      </c>
    </row>
    <row r="1069" spans="1:12" x14ac:dyDescent="0.25">
      <c r="A1069">
        <v>202307</v>
      </c>
      <c r="B1069" t="s">
        <v>263</v>
      </c>
      <c r="C1069" t="s">
        <v>56</v>
      </c>
      <c r="D1069">
        <v>67</v>
      </c>
      <c r="E1069">
        <v>77</v>
      </c>
      <c r="F1069">
        <v>55</v>
      </c>
      <c r="G1069">
        <v>6</v>
      </c>
      <c r="H1069">
        <v>37</v>
      </c>
      <c r="I1069">
        <v>18</v>
      </c>
      <c r="J1069">
        <v>77</v>
      </c>
      <c r="K1069" t="s">
        <v>64</v>
      </c>
      <c r="L1069" t="s">
        <v>30</v>
      </c>
    </row>
    <row r="1070" spans="1:12" x14ac:dyDescent="0.25">
      <c r="A1070">
        <v>202307</v>
      </c>
      <c r="B1070" t="s">
        <v>264</v>
      </c>
      <c r="C1070" t="s">
        <v>56</v>
      </c>
      <c r="D1070">
        <v>73</v>
      </c>
      <c r="E1070">
        <v>91</v>
      </c>
      <c r="F1070">
        <v>56</v>
      </c>
      <c r="G1070">
        <v>11</v>
      </c>
      <c r="H1070">
        <v>30</v>
      </c>
      <c r="I1070">
        <v>38</v>
      </c>
      <c r="J1070">
        <v>91</v>
      </c>
      <c r="K1070" t="s">
        <v>64</v>
      </c>
      <c r="L1070" t="s">
        <v>30</v>
      </c>
    </row>
    <row r="1071" spans="1:12" x14ac:dyDescent="0.25">
      <c r="A1071">
        <v>202307</v>
      </c>
      <c r="B1071" t="s">
        <v>265</v>
      </c>
      <c r="C1071" t="s">
        <v>56</v>
      </c>
      <c r="D1071">
        <v>70</v>
      </c>
      <c r="E1071">
        <v>88</v>
      </c>
      <c r="F1071">
        <v>57</v>
      </c>
      <c r="G1071">
        <v>8</v>
      </c>
      <c r="H1071">
        <v>39</v>
      </c>
      <c r="I1071">
        <v>24</v>
      </c>
      <c r="J1071">
        <v>88</v>
      </c>
      <c r="K1071" t="s">
        <v>64</v>
      </c>
      <c r="L1071" t="s">
        <v>30</v>
      </c>
    </row>
    <row r="1072" spans="1:12" x14ac:dyDescent="0.25">
      <c r="A1072">
        <v>202307</v>
      </c>
      <c r="B1072" t="s">
        <v>266</v>
      </c>
      <c r="C1072" t="s">
        <v>56</v>
      </c>
      <c r="D1072">
        <v>85</v>
      </c>
      <c r="E1072">
        <v>112</v>
      </c>
      <c r="F1072">
        <v>55</v>
      </c>
      <c r="G1072">
        <v>14</v>
      </c>
      <c r="H1072">
        <v>36</v>
      </c>
      <c r="I1072">
        <v>33</v>
      </c>
      <c r="J1072">
        <v>112</v>
      </c>
      <c r="K1072" t="s">
        <v>64</v>
      </c>
      <c r="L1072" t="s">
        <v>60</v>
      </c>
    </row>
    <row r="1073" spans="1:12" x14ac:dyDescent="0.25">
      <c r="A1073">
        <v>202307</v>
      </c>
      <c r="B1073" t="s">
        <v>267</v>
      </c>
      <c r="C1073" t="s">
        <v>56</v>
      </c>
      <c r="D1073">
        <v>81</v>
      </c>
      <c r="E1073">
        <v>93</v>
      </c>
      <c r="F1073">
        <v>56</v>
      </c>
      <c r="G1073">
        <v>10</v>
      </c>
      <c r="H1073">
        <v>26</v>
      </c>
      <c r="I1073">
        <v>25</v>
      </c>
      <c r="J1073">
        <v>93</v>
      </c>
      <c r="K1073" t="s">
        <v>64</v>
      </c>
      <c r="L1073" t="s">
        <v>30</v>
      </c>
    </row>
    <row r="1074" spans="1:12" x14ac:dyDescent="0.25">
      <c r="A1074">
        <v>202307</v>
      </c>
      <c r="B1074" t="s">
        <v>268</v>
      </c>
      <c r="C1074" t="s">
        <v>56</v>
      </c>
      <c r="D1074">
        <v>79</v>
      </c>
      <c r="E1074">
        <v>98</v>
      </c>
      <c r="F1074">
        <v>57</v>
      </c>
      <c r="G1074">
        <v>9</v>
      </c>
      <c r="H1074">
        <v>32</v>
      </c>
      <c r="I1074">
        <v>27</v>
      </c>
      <c r="J1074">
        <v>98</v>
      </c>
      <c r="K1074" t="s">
        <v>64</v>
      </c>
      <c r="L1074" t="s">
        <v>30</v>
      </c>
    </row>
    <row r="1075" spans="1:12" x14ac:dyDescent="0.25">
      <c r="A1075">
        <v>202307</v>
      </c>
      <c r="B1075" t="s">
        <v>269</v>
      </c>
      <c r="C1075" t="s">
        <v>56</v>
      </c>
      <c r="D1075">
        <v>78</v>
      </c>
      <c r="E1075">
        <v>94</v>
      </c>
      <c r="F1075">
        <v>56</v>
      </c>
      <c r="G1075">
        <v>8</v>
      </c>
      <c r="H1075">
        <v>36</v>
      </c>
      <c r="I1075">
        <v>18</v>
      </c>
      <c r="J1075">
        <v>94</v>
      </c>
      <c r="K1075" t="s">
        <v>64</v>
      </c>
      <c r="L1075" t="s">
        <v>30</v>
      </c>
    </row>
    <row r="1076" spans="1:12" x14ac:dyDescent="0.25">
      <c r="A1076">
        <v>202307</v>
      </c>
      <c r="B1076" t="s">
        <v>270</v>
      </c>
      <c r="C1076" t="s">
        <v>56</v>
      </c>
      <c r="D1076">
        <v>71</v>
      </c>
      <c r="E1076">
        <v>82</v>
      </c>
      <c r="F1076">
        <v>55</v>
      </c>
      <c r="G1076">
        <v>8</v>
      </c>
      <c r="H1076">
        <v>33</v>
      </c>
      <c r="I1076">
        <v>16</v>
      </c>
      <c r="J1076">
        <v>82</v>
      </c>
      <c r="K1076" t="s">
        <v>64</v>
      </c>
      <c r="L1076" t="s">
        <v>30</v>
      </c>
    </row>
    <row r="1077" spans="1:12" x14ac:dyDescent="0.25">
      <c r="A1077">
        <v>202307</v>
      </c>
      <c r="B1077" t="s">
        <v>240</v>
      </c>
      <c r="C1077" t="s">
        <v>58</v>
      </c>
      <c r="D1077">
        <v>61</v>
      </c>
      <c r="E1077">
        <v>79</v>
      </c>
      <c r="F1077">
        <v>53</v>
      </c>
      <c r="G1077">
        <v>9</v>
      </c>
      <c r="H1077">
        <v>21</v>
      </c>
      <c r="I1077">
        <v>13</v>
      </c>
      <c r="J1077">
        <v>79</v>
      </c>
      <c r="K1077" t="s">
        <v>64</v>
      </c>
      <c r="L1077" t="s">
        <v>30</v>
      </c>
    </row>
    <row r="1078" spans="1:12" x14ac:dyDescent="0.25">
      <c r="A1078">
        <v>202307</v>
      </c>
      <c r="B1078" t="s">
        <v>241</v>
      </c>
      <c r="C1078" t="s">
        <v>58</v>
      </c>
      <c r="D1078">
        <v>62</v>
      </c>
      <c r="E1078">
        <v>79</v>
      </c>
      <c r="F1078">
        <v>52</v>
      </c>
      <c r="G1078">
        <v>10</v>
      </c>
      <c r="H1078">
        <v>24</v>
      </c>
      <c r="I1078">
        <v>11</v>
      </c>
      <c r="J1078">
        <v>79</v>
      </c>
      <c r="K1078" t="s">
        <v>64</v>
      </c>
      <c r="L1078" t="s">
        <v>30</v>
      </c>
    </row>
    <row r="1079" spans="1:12" x14ac:dyDescent="0.25">
      <c r="A1079">
        <v>202307</v>
      </c>
      <c r="B1079" t="s">
        <v>242</v>
      </c>
      <c r="C1079" t="s">
        <v>58</v>
      </c>
      <c r="D1079">
        <v>57</v>
      </c>
      <c r="E1079">
        <v>75</v>
      </c>
      <c r="F1079">
        <v>53</v>
      </c>
      <c r="G1079">
        <v>8</v>
      </c>
      <c r="H1079">
        <v>29</v>
      </c>
      <c r="I1079">
        <v>12</v>
      </c>
      <c r="J1079">
        <v>75</v>
      </c>
      <c r="K1079" t="s">
        <v>64</v>
      </c>
      <c r="L1079" t="s">
        <v>30</v>
      </c>
    </row>
    <row r="1080" spans="1:12" x14ac:dyDescent="0.25">
      <c r="A1080">
        <v>202307</v>
      </c>
      <c r="B1080" t="s">
        <v>243</v>
      </c>
      <c r="C1080" t="s">
        <v>58</v>
      </c>
      <c r="D1080">
        <v>62</v>
      </c>
      <c r="E1080">
        <v>73</v>
      </c>
      <c r="F1080">
        <v>52</v>
      </c>
      <c r="G1080">
        <v>9</v>
      </c>
      <c r="H1080">
        <v>25</v>
      </c>
      <c r="I1080">
        <v>13</v>
      </c>
      <c r="J1080">
        <v>73</v>
      </c>
      <c r="K1080" t="s">
        <v>64</v>
      </c>
      <c r="L1080" t="s">
        <v>30</v>
      </c>
    </row>
    <row r="1081" spans="1:12" x14ac:dyDescent="0.25">
      <c r="A1081">
        <v>202307</v>
      </c>
      <c r="B1081" t="s">
        <v>244</v>
      </c>
      <c r="C1081" t="s">
        <v>58</v>
      </c>
      <c r="D1081" t="s">
        <v>14</v>
      </c>
      <c r="E1081" t="s">
        <v>14</v>
      </c>
      <c r="F1081" t="s">
        <v>14</v>
      </c>
      <c r="G1081" t="s">
        <v>14</v>
      </c>
      <c r="H1081" t="s">
        <v>14</v>
      </c>
      <c r="I1081" t="s">
        <v>14</v>
      </c>
      <c r="J1081">
        <v>0</v>
      </c>
      <c r="L1081" t="s">
        <v>46</v>
      </c>
    </row>
    <row r="1082" spans="1:12" x14ac:dyDescent="0.25">
      <c r="A1082">
        <v>202307</v>
      </c>
      <c r="B1082" t="s">
        <v>245</v>
      </c>
      <c r="C1082" t="s">
        <v>58</v>
      </c>
      <c r="D1082">
        <v>76</v>
      </c>
      <c r="E1082">
        <v>107</v>
      </c>
      <c r="F1082">
        <v>52</v>
      </c>
      <c r="G1082">
        <v>12</v>
      </c>
      <c r="H1082">
        <v>28</v>
      </c>
      <c r="I1082">
        <v>16</v>
      </c>
      <c r="J1082">
        <v>107</v>
      </c>
      <c r="K1082" t="s">
        <v>64</v>
      </c>
      <c r="L1082" t="s">
        <v>60</v>
      </c>
    </row>
    <row r="1083" spans="1:12" x14ac:dyDescent="0.25">
      <c r="A1083">
        <v>202307</v>
      </c>
      <c r="B1083" t="s">
        <v>246</v>
      </c>
      <c r="C1083" t="s">
        <v>58</v>
      </c>
      <c r="D1083">
        <v>78</v>
      </c>
      <c r="E1083">
        <v>97</v>
      </c>
      <c r="F1083">
        <v>53</v>
      </c>
      <c r="G1083">
        <v>6</v>
      </c>
      <c r="H1083">
        <v>21</v>
      </c>
      <c r="I1083">
        <v>13</v>
      </c>
      <c r="J1083">
        <v>97</v>
      </c>
      <c r="K1083" t="s">
        <v>64</v>
      </c>
      <c r="L1083" t="s">
        <v>30</v>
      </c>
    </row>
    <row r="1084" spans="1:12" x14ac:dyDescent="0.25">
      <c r="A1084">
        <v>202307</v>
      </c>
      <c r="B1084" t="s">
        <v>247</v>
      </c>
      <c r="C1084" t="s">
        <v>58</v>
      </c>
      <c r="D1084">
        <v>59</v>
      </c>
      <c r="E1084">
        <v>66</v>
      </c>
      <c r="F1084">
        <v>52</v>
      </c>
      <c r="G1084">
        <v>10</v>
      </c>
      <c r="H1084">
        <v>19</v>
      </c>
      <c r="I1084">
        <v>17</v>
      </c>
      <c r="J1084">
        <v>66</v>
      </c>
      <c r="K1084" t="s">
        <v>64</v>
      </c>
      <c r="L1084" t="s">
        <v>30</v>
      </c>
    </row>
    <row r="1085" spans="1:12" x14ac:dyDescent="0.25">
      <c r="A1085">
        <v>202307</v>
      </c>
      <c r="B1085" t="s">
        <v>248</v>
      </c>
      <c r="C1085" t="s">
        <v>58</v>
      </c>
      <c r="D1085">
        <v>47</v>
      </c>
      <c r="E1085">
        <v>57</v>
      </c>
      <c r="F1085">
        <v>52</v>
      </c>
      <c r="G1085">
        <v>9</v>
      </c>
      <c r="H1085">
        <v>15</v>
      </c>
      <c r="I1085">
        <v>13</v>
      </c>
      <c r="J1085">
        <v>57</v>
      </c>
      <c r="K1085" t="s">
        <v>64</v>
      </c>
      <c r="L1085" t="s">
        <v>30</v>
      </c>
    </row>
    <row r="1086" spans="1:12" x14ac:dyDescent="0.25">
      <c r="A1086">
        <v>202307</v>
      </c>
      <c r="B1086" t="s">
        <v>249</v>
      </c>
      <c r="C1086" t="s">
        <v>58</v>
      </c>
      <c r="D1086">
        <v>54</v>
      </c>
      <c r="E1086">
        <v>67</v>
      </c>
      <c r="F1086">
        <v>53</v>
      </c>
      <c r="G1086">
        <v>5</v>
      </c>
      <c r="H1086">
        <v>20</v>
      </c>
      <c r="I1086">
        <v>10</v>
      </c>
      <c r="J1086">
        <v>67</v>
      </c>
      <c r="K1086" t="s">
        <v>64</v>
      </c>
      <c r="L1086" t="s">
        <v>30</v>
      </c>
    </row>
    <row r="1087" spans="1:12" x14ac:dyDescent="0.25">
      <c r="A1087">
        <v>202307</v>
      </c>
      <c r="B1087" t="s">
        <v>250</v>
      </c>
      <c r="C1087" t="s">
        <v>58</v>
      </c>
      <c r="D1087">
        <v>65</v>
      </c>
      <c r="E1087">
        <v>81</v>
      </c>
      <c r="F1087">
        <v>54</v>
      </c>
      <c r="G1087">
        <v>10</v>
      </c>
      <c r="H1087">
        <v>22</v>
      </c>
      <c r="I1087">
        <v>16</v>
      </c>
      <c r="J1087">
        <v>81</v>
      </c>
      <c r="K1087" t="s">
        <v>64</v>
      </c>
      <c r="L1087" t="s">
        <v>30</v>
      </c>
    </row>
    <row r="1088" spans="1:12" x14ac:dyDescent="0.25">
      <c r="A1088">
        <v>202307</v>
      </c>
      <c r="B1088" t="s">
        <v>251</v>
      </c>
      <c r="C1088" t="s">
        <v>58</v>
      </c>
      <c r="D1088">
        <v>67</v>
      </c>
      <c r="E1088">
        <v>88</v>
      </c>
      <c r="F1088">
        <v>53</v>
      </c>
      <c r="G1088">
        <v>9</v>
      </c>
      <c r="H1088">
        <v>27</v>
      </c>
      <c r="I1088">
        <v>14</v>
      </c>
      <c r="J1088">
        <v>88</v>
      </c>
      <c r="K1088" t="s">
        <v>64</v>
      </c>
      <c r="L1088" t="s">
        <v>30</v>
      </c>
    </row>
    <row r="1089" spans="1:12" x14ac:dyDescent="0.25">
      <c r="A1089">
        <v>202307</v>
      </c>
      <c r="B1089" t="s">
        <v>252</v>
      </c>
      <c r="C1089" t="s">
        <v>58</v>
      </c>
      <c r="D1089">
        <v>65</v>
      </c>
      <c r="E1089">
        <v>79</v>
      </c>
      <c r="F1089">
        <v>52</v>
      </c>
      <c r="G1089">
        <v>5</v>
      </c>
      <c r="H1089">
        <v>37</v>
      </c>
      <c r="I1089">
        <v>10</v>
      </c>
      <c r="J1089">
        <v>79</v>
      </c>
      <c r="K1089" t="s">
        <v>64</v>
      </c>
      <c r="L1089" t="s">
        <v>30</v>
      </c>
    </row>
    <row r="1090" spans="1:12" x14ac:dyDescent="0.25">
      <c r="A1090">
        <v>202307</v>
      </c>
      <c r="B1090" t="s">
        <v>253</v>
      </c>
      <c r="C1090" t="s">
        <v>58</v>
      </c>
      <c r="D1090">
        <v>65</v>
      </c>
      <c r="E1090">
        <v>78</v>
      </c>
      <c r="F1090">
        <v>53</v>
      </c>
      <c r="G1090">
        <v>7</v>
      </c>
      <c r="H1090">
        <v>30</v>
      </c>
      <c r="I1090">
        <v>11</v>
      </c>
      <c r="J1090">
        <v>78</v>
      </c>
      <c r="K1090" t="s">
        <v>64</v>
      </c>
      <c r="L1090" t="s">
        <v>30</v>
      </c>
    </row>
    <row r="1091" spans="1:12" x14ac:dyDescent="0.25">
      <c r="A1091">
        <v>202307</v>
      </c>
      <c r="B1091" t="s">
        <v>254</v>
      </c>
      <c r="C1091" t="s">
        <v>58</v>
      </c>
      <c r="D1091">
        <v>54</v>
      </c>
      <c r="E1091">
        <v>63</v>
      </c>
      <c r="F1091">
        <v>53</v>
      </c>
      <c r="G1091">
        <v>6</v>
      </c>
      <c r="H1091">
        <v>25</v>
      </c>
      <c r="I1091">
        <v>9</v>
      </c>
      <c r="J1091">
        <v>63</v>
      </c>
      <c r="K1091" t="s">
        <v>64</v>
      </c>
      <c r="L1091" t="s">
        <v>30</v>
      </c>
    </row>
    <row r="1092" spans="1:12" x14ac:dyDescent="0.25">
      <c r="A1092">
        <v>202307</v>
      </c>
      <c r="B1092" t="s">
        <v>255</v>
      </c>
      <c r="C1092" t="s">
        <v>58</v>
      </c>
      <c r="D1092">
        <v>56</v>
      </c>
      <c r="E1092">
        <v>65</v>
      </c>
      <c r="F1092">
        <v>53</v>
      </c>
      <c r="G1092">
        <v>6</v>
      </c>
      <c r="H1092">
        <v>22</v>
      </c>
      <c r="I1092">
        <v>9</v>
      </c>
      <c r="J1092">
        <v>65</v>
      </c>
      <c r="K1092" t="s">
        <v>64</v>
      </c>
      <c r="L1092" t="s">
        <v>30</v>
      </c>
    </row>
    <row r="1093" spans="1:12" x14ac:dyDescent="0.25">
      <c r="A1093">
        <v>202307</v>
      </c>
      <c r="B1093" t="s">
        <v>256</v>
      </c>
      <c r="C1093" t="s">
        <v>58</v>
      </c>
      <c r="D1093">
        <v>53</v>
      </c>
      <c r="E1093">
        <v>68</v>
      </c>
      <c r="F1093">
        <v>53</v>
      </c>
      <c r="G1093">
        <v>6</v>
      </c>
      <c r="H1093">
        <v>30</v>
      </c>
      <c r="I1093">
        <v>9</v>
      </c>
      <c r="J1093">
        <v>68</v>
      </c>
      <c r="K1093" t="s">
        <v>64</v>
      </c>
      <c r="L1093" t="s">
        <v>30</v>
      </c>
    </row>
    <row r="1094" spans="1:12" x14ac:dyDescent="0.25">
      <c r="A1094">
        <v>202307</v>
      </c>
      <c r="B1094" t="s">
        <v>257</v>
      </c>
      <c r="C1094" t="s">
        <v>58</v>
      </c>
      <c r="D1094">
        <v>70</v>
      </c>
      <c r="E1094">
        <v>85</v>
      </c>
      <c r="F1094">
        <v>54</v>
      </c>
      <c r="G1094">
        <v>7</v>
      </c>
      <c r="H1094">
        <v>26</v>
      </c>
      <c r="I1094">
        <v>12</v>
      </c>
      <c r="J1094">
        <v>85</v>
      </c>
      <c r="K1094" t="s">
        <v>64</v>
      </c>
      <c r="L1094" t="s">
        <v>30</v>
      </c>
    </row>
    <row r="1095" spans="1:12" x14ac:dyDescent="0.25">
      <c r="A1095">
        <v>202307</v>
      </c>
      <c r="B1095" t="s">
        <v>258</v>
      </c>
      <c r="C1095" t="s">
        <v>58</v>
      </c>
      <c r="D1095">
        <v>64</v>
      </c>
      <c r="E1095">
        <v>77</v>
      </c>
      <c r="F1095">
        <v>53</v>
      </c>
      <c r="G1095">
        <v>6</v>
      </c>
      <c r="H1095">
        <v>26</v>
      </c>
      <c r="I1095">
        <v>10</v>
      </c>
      <c r="J1095">
        <v>77</v>
      </c>
      <c r="K1095" t="s">
        <v>64</v>
      </c>
      <c r="L1095" t="s">
        <v>30</v>
      </c>
    </row>
    <row r="1096" spans="1:12" x14ac:dyDescent="0.25">
      <c r="A1096">
        <v>202307</v>
      </c>
      <c r="B1096" t="s">
        <v>260</v>
      </c>
      <c r="C1096" t="s">
        <v>58</v>
      </c>
      <c r="D1096">
        <v>72</v>
      </c>
      <c r="E1096">
        <v>91</v>
      </c>
      <c r="F1096">
        <v>54</v>
      </c>
      <c r="G1096">
        <v>10</v>
      </c>
      <c r="H1096">
        <v>32</v>
      </c>
      <c r="I1096">
        <v>16</v>
      </c>
      <c r="J1096">
        <v>91</v>
      </c>
      <c r="K1096" t="s">
        <v>64</v>
      </c>
      <c r="L1096" t="s">
        <v>30</v>
      </c>
    </row>
    <row r="1097" spans="1:12" x14ac:dyDescent="0.25">
      <c r="A1097">
        <v>202307</v>
      </c>
      <c r="B1097" t="s">
        <v>261</v>
      </c>
      <c r="C1097" t="s">
        <v>58</v>
      </c>
      <c r="D1097">
        <v>86</v>
      </c>
      <c r="E1097">
        <v>108</v>
      </c>
      <c r="F1097">
        <v>54</v>
      </c>
      <c r="G1097">
        <v>10</v>
      </c>
      <c r="H1097">
        <v>36</v>
      </c>
      <c r="I1097">
        <v>13</v>
      </c>
      <c r="J1097">
        <v>108</v>
      </c>
      <c r="K1097" t="s">
        <v>64</v>
      </c>
      <c r="L1097" t="s">
        <v>60</v>
      </c>
    </row>
    <row r="1098" spans="1:12" x14ac:dyDescent="0.25">
      <c r="A1098">
        <v>202307</v>
      </c>
      <c r="B1098" t="s">
        <v>262</v>
      </c>
      <c r="C1098" t="s">
        <v>58</v>
      </c>
      <c r="D1098">
        <v>72</v>
      </c>
      <c r="E1098">
        <v>85</v>
      </c>
      <c r="F1098">
        <v>53</v>
      </c>
      <c r="G1098">
        <v>8</v>
      </c>
      <c r="H1098">
        <v>24</v>
      </c>
      <c r="I1098">
        <v>15</v>
      </c>
      <c r="J1098">
        <v>85</v>
      </c>
      <c r="K1098" t="s">
        <v>64</v>
      </c>
      <c r="L1098" t="s">
        <v>30</v>
      </c>
    </row>
    <row r="1099" spans="1:12" x14ac:dyDescent="0.25">
      <c r="A1099">
        <v>202307</v>
      </c>
      <c r="B1099" t="s">
        <v>263</v>
      </c>
      <c r="C1099" t="s">
        <v>58</v>
      </c>
      <c r="D1099">
        <v>72</v>
      </c>
      <c r="E1099">
        <v>84</v>
      </c>
      <c r="F1099">
        <v>53</v>
      </c>
      <c r="G1099">
        <v>7</v>
      </c>
      <c r="H1099">
        <v>27</v>
      </c>
      <c r="I1099">
        <v>10</v>
      </c>
      <c r="J1099">
        <v>84</v>
      </c>
      <c r="K1099" t="s">
        <v>64</v>
      </c>
      <c r="L1099" t="s">
        <v>30</v>
      </c>
    </row>
    <row r="1100" spans="1:12" x14ac:dyDescent="0.25">
      <c r="A1100">
        <v>202307</v>
      </c>
      <c r="B1100" t="s">
        <v>264</v>
      </c>
      <c r="C1100" t="s">
        <v>58</v>
      </c>
      <c r="D1100">
        <v>76</v>
      </c>
      <c r="E1100">
        <v>96</v>
      </c>
      <c r="F1100">
        <v>54</v>
      </c>
      <c r="G1100">
        <v>5</v>
      </c>
      <c r="H1100">
        <v>23</v>
      </c>
      <c r="I1100">
        <v>15</v>
      </c>
      <c r="J1100">
        <v>96</v>
      </c>
      <c r="K1100" t="s">
        <v>64</v>
      </c>
      <c r="L1100" t="s">
        <v>30</v>
      </c>
    </row>
    <row r="1101" spans="1:12" x14ac:dyDescent="0.25">
      <c r="A1101">
        <v>202307</v>
      </c>
      <c r="B1101" t="s">
        <v>265</v>
      </c>
      <c r="C1101" t="s">
        <v>58</v>
      </c>
      <c r="D1101">
        <v>75</v>
      </c>
      <c r="E1101">
        <v>83</v>
      </c>
      <c r="F1101">
        <v>53</v>
      </c>
      <c r="G1101">
        <v>7</v>
      </c>
      <c r="H1101">
        <v>25</v>
      </c>
      <c r="I1101">
        <v>13</v>
      </c>
      <c r="J1101">
        <v>83</v>
      </c>
      <c r="K1101" t="s">
        <v>64</v>
      </c>
      <c r="L1101" t="s">
        <v>30</v>
      </c>
    </row>
    <row r="1102" spans="1:12" x14ac:dyDescent="0.25">
      <c r="A1102">
        <v>202307</v>
      </c>
      <c r="B1102" t="s">
        <v>266</v>
      </c>
      <c r="C1102" t="s">
        <v>58</v>
      </c>
      <c r="D1102">
        <v>84</v>
      </c>
      <c r="E1102">
        <v>100</v>
      </c>
      <c r="F1102">
        <v>53</v>
      </c>
      <c r="G1102">
        <v>7</v>
      </c>
      <c r="H1102">
        <v>28</v>
      </c>
      <c r="I1102">
        <v>21</v>
      </c>
      <c r="J1102">
        <v>100</v>
      </c>
      <c r="K1102" t="s">
        <v>64</v>
      </c>
      <c r="L1102" t="s">
        <v>30</v>
      </c>
    </row>
    <row r="1103" spans="1:12" x14ac:dyDescent="0.25">
      <c r="A1103">
        <v>202307</v>
      </c>
      <c r="B1103" t="s">
        <v>267</v>
      </c>
      <c r="C1103" t="s">
        <v>58</v>
      </c>
      <c r="D1103">
        <v>82</v>
      </c>
      <c r="E1103">
        <v>95</v>
      </c>
      <c r="F1103">
        <v>53</v>
      </c>
      <c r="G1103">
        <v>6</v>
      </c>
      <c r="H1103">
        <v>31</v>
      </c>
      <c r="I1103">
        <v>18</v>
      </c>
      <c r="J1103">
        <v>95</v>
      </c>
      <c r="K1103" t="s">
        <v>64</v>
      </c>
      <c r="L1103" t="s">
        <v>30</v>
      </c>
    </row>
    <row r="1104" spans="1:12" x14ac:dyDescent="0.25">
      <c r="A1104">
        <v>202307</v>
      </c>
      <c r="B1104" t="s">
        <v>268</v>
      </c>
      <c r="C1104" t="s">
        <v>58</v>
      </c>
      <c r="D1104">
        <v>65</v>
      </c>
      <c r="E1104">
        <v>42</v>
      </c>
      <c r="F1104">
        <v>53</v>
      </c>
      <c r="G1104">
        <v>7</v>
      </c>
      <c r="H1104">
        <v>27</v>
      </c>
      <c r="I1104">
        <v>13</v>
      </c>
      <c r="J1104">
        <v>65</v>
      </c>
      <c r="K1104" t="s">
        <v>15</v>
      </c>
      <c r="L1104" t="s">
        <v>30</v>
      </c>
    </row>
    <row r="1105" spans="1:12" x14ac:dyDescent="0.25">
      <c r="A1105">
        <v>202307</v>
      </c>
      <c r="B1105" t="s">
        <v>269</v>
      </c>
      <c r="C1105" t="s">
        <v>58</v>
      </c>
      <c r="D1105">
        <v>71</v>
      </c>
      <c r="E1105">
        <v>42</v>
      </c>
      <c r="F1105">
        <v>53</v>
      </c>
      <c r="G1105">
        <v>8</v>
      </c>
      <c r="H1105">
        <v>28</v>
      </c>
      <c r="I1105">
        <v>12</v>
      </c>
      <c r="J1105">
        <v>71</v>
      </c>
      <c r="K1105" t="s">
        <v>15</v>
      </c>
      <c r="L1105" t="s">
        <v>30</v>
      </c>
    </row>
    <row r="1106" spans="1:12" x14ac:dyDescent="0.25">
      <c r="A1106">
        <v>202307</v>
      </c>
      <c r="B1106" t="s">
        <v>270</v>
      </c>
      <c r="C1106" t="s">
        <v>58</v>
      </c>
      <c r="D1106">
        <v>63</v>
      </c>
      <c r="E1106">
        <v>39</v>
      </c>
      <c r="F1106">
        <v>18</v>
      </c>
      <c r="G1106">
        <v>16</v>
      </c>
      <c r="H1106">
        <v>27</v>
      </c>
      <c r="I1106">
        <v>24</v>
      </c>
      <c r="J1106">
        <v>63</v>
      </c>
      <c r="K1106" t="s">
        <v>15</v>
      </c>
      <c r="L1106" t="s">
        <v>30</v>
      </c>
    </row>
    <row r="1107" spans="1:12" x14ac:dyDescent="0.25">
      <c r="A1107">
        <v>202307</v>
      </c>
      <c r="B1107" t="s">
        <v>240</v>
      </c>
      <c r="C1107" t="s">
        <v>59</v>
      </c>
      <c r="D1107" t="s">
        <v>14</v>
      </c>
      <c r="E1107">
        <v>98</v>
      </c>
      <c r="F1107">
        <v>38</v>
      </c>
      <c r="G1107">
        <v>27</v>
      </c>
      <c r="H1107">
        <v>17</v>
      </c>
      <c r="I1107">
        <v>18</v>
      </c>
      <c r="J1107">
        <v>98</v>
      </c>
      <c r="K1107" t="s">
        <v>64</v>
      </c>
      <c r="L1107" t="s">
        <v>30</v>
      </c>
    </row>
    <row r="1108" spans="1:12" x14ac:dyDescent="0.25">
      <c r="A1108">
        <v>202307</v>
      </c>
      <c r="B1108" t="s">
        <v>241</v>
      </c>
      <c r="C1108" t="s">
        <v>59</v>
      </c>
      <c r="D1108" t="s">
        <v>14</v>
      </c>
      <c r="E1108">
        <v>79</v>
      </c>
      <c r="F1108">
        <v>37</v>
      </c>
      <c r="G1108">
        <v>27</v>
      </c>
      <c r="H1108">
        <v>18</v>
      </c>
      <c r="I1108">
        <v>14</v>
      </c>
      <c r="J1108">
        <v>79</v>
      </c>
      <c r="K1108" t="s">
        <v>64</v>
      </c>
      <c r="L1108" t="s">
        <v>30</v>
      </c>
    </row>
    <row r="1109" spans="1:12" x14ac:dyDescent="0.25">
      <c r="A1109">
        <v>202307</v>
      </c>
      <c r="B1109" t="s">
        <v>242</v>
      </c>
      <c r="C1109" t="s">
        <v>59</v>
      </c>
      <c r="D1109" t="s">
        <v>14</v>
      </c>
      <c r="E1109">
        <v>97</v>
      </c>
      <c r="F1109">
        <v>39</v>
      </c>
      <c r="G1109">
        <v>21</v>
      </c>
      <c r="H1109">
        <v>23</v>
      </c>
      <c r="I1109">
        <v>13</v>
      </c>
      <c r="J1109">
        <v>97</v>
      </c>
      <c r="K1109" t="s">
        <v>64</v>
      </c>
      <c r="L1109" t="s">
        <v>30</v>
      </c>
    </row>
    <row r="1110" spans="1:12" x14ac:dyDescent="0.25">
      <c r="A1110">
        <v>202307</v>
      </c>
      <c r="B1110" t="s">
        <v>243</v>
      </c>
      <c r="C1110" t="s">
        <v>59</v>
      </c>
      <c r="D1110" t="s">
        <v>14</v>
      </c>
      <c r="E1110">
        <v>88</v>
      </c>
      <c r="F1110">
        <v>39</v>
      </c>
      <c r="G1110">
        <v>22</v>
      </c>
      <c r="H1110">
        <v>23</v>
      </c>
      <c r="I1110">
        <v>17</v>
      </c>
      <c r="J1110">
        <v>88</v>
      </c>
      <c r="K1110" t="s">
        <v>64</v>
      </c>
      <c r="L1110" t="s">
        <v>30</v>
      </c>
    </row>
    <row r="1111" spans="1:12" x14ac:dyDescent="0.25">
      <c r="A1111">
        <v>202307</v>
      </c>
      <c r="B1111" t="s">
        <v>244</v>
      </c>
      <c r="C1111" t="s">
        <v>59</v>
      </c>
      <c r="D1111" t="s">
        <v>14</v>
      </c>
      <c r="E1111">
        <v>119</v>
      </c>
      <c r="F1111">
        <v>39</v>
      </c>
      <c r="G1111">
        <v>31</v>
      </c>
      <c r="H1111">
        <v>22</v>
      </c>
      <c r="I1111">
        <v>16</v>
      </c>
      <c r="J1111">
        <v>119</v>
      </c>
      <c r="K1111" t="s">
        <v>64</v>
      </c>
      <c r="L1111" t="s">
        <v>60</v>
      </c>
    </row>
    <row r="1112" spans="1:12" x14ac:dyDescent="0.25">
      <c r="A1112">
        <v>202307</v>
      </c>
      <c r="B1112" t="s">
        <v>245</v>
      </c>
      <c r="C1112" t="s">
        <v>59</v>
      </c>
      <c r="D1112" t="s">
        <v>14</v>
      </c>
      <c r="E1112">
        <v>113</v>
      </c>
      <c r="F1112">
        <v>38</v>
      </c>
      <c r="G1112">
        <v>38</v>
      </c>
      <c r="H1112">
        <v>12</v>
      </c>
      <c r="I1112">
        <v>24</v>
      </c>
      <c r="J1112">
        <v>113</v>
      </c>
      <c r="K1112" t="s">
        <v>64</v>
      </c>
      <c r="L1112" t="s">
        <v>60</v>
      </c>
    </row>
    <row r="1113" spans="1:12" x14ac:dyDescent="0.25">
      <c r="A1113">
        <v>202307</v>
      </c>
      <c r="B1113" t="s">
        <v>246</v>
      </c>
      <c r="C1113" t="s">
        <v>59</v>
      </c>
      <c r="D1113" t="s">
        <v>14</v>
      </c>
      <c r="E1113">
        <v>107</v>
      </c>
      <c r="F1113">
        <v>39</v>
      </c>
      <c r="G1113">
        <v>33</v>
      </c>
      <c r="H1113">
        <v>12</v>
      </c>
      <c r="I1113">
        <v>21</v>
      </c>
      <c r="J1113">
        <v>107</v>
      </c>
      <c r="K1113" t="s">
        <v>64</v>
      </c>
      <c r="L1113" t="s">
        <v>60</v>
      </c>
    </row>
    <row r="1114" spans="1:12" x14ac:dyDescent="0.25">
      <c r="A1114">
        <v>202307</v>
      </c>
      <c r="B1114" t="s">
        <v>247</v>
      </c>
      <c r="C1114" t="s">
        <v>59</v>
      </c>
      <c r="D1114" t="s">
        <v>14</v>
      </c>
      <c r="E1114">
        <v>98</v>
      </c>
      <c r="F1114">
        <v>39</v>
      </c>
      <c r="G1114">
        <v>34</v>
      </c>
      <c r="H1114">
        <v>15</v>
      </c>
      <c r="I1114">
        <v>18</v>
      </c>
      <c r="J1114">
        <v>98</v>
      </c>
      <c r="K1114" t="s">
        <v>64</v>
      </c>
      <c r="L1114" t="s">
        <v>30</v>
      </c>
    </row>
    <row r="1115" spans="1:12" x14ac:dyDescent="0.25">
      <c r="A1115">
        <v>202307</v>
      </c>
      <c r="B1115" t="s">
        <v>248</v>
      </c>
      <c r="C1115" t="s">
        <v>59</v>
      </c>
      <c r="D1115" t="s">
        <v>14</v>
      </c>
      <c r="E1115">
        <v>92</v>
      </c>
      <c r="F1115">
        <v>38</v>
      </c>
      <c r="G1115">
        <v>30</v>
      </c>
      <c r="H1115">
        <v>13</v>
      </c>
      <c r="I1115">
        <v>11</v>
      </c>
      <c r="J1115">
        <v>92</v>
      </c>
      <c r="K1115" t="s">
        <v>64</v>
      </c>
      <c r="L1115" t="s">
        <v>30</v>
      </c>
    </row>
    <row r="1116" spans="1:12" x14ac:dyDescent="0.25">
      <c r="A1116">
        <v>202307</v>
      </c>
      <c r="B1116" t="s">
        <v>249</v>
      </c>
      <c r="C1116" t="s">
        <v>59</v>
      </c>
      <c r="D1116" t="s">
        <v>14</v>
      </c>
      <c r="E1116">
        <v>84</v>
      </c>
      <c r="F1116">
        <v>39</v>
      </c>
      <c r="G1116">
        <v>18</v>
      </c>
      <c r="H1116">
        <v>16</v>
      </c>
      <c r="I1116">
        <v>12</v>
      </c>
      <c r="J1116">
        <v>84</v>
      </c>
      <c r="K1116" t="s">
        <v>64</v>
      </c>
      <c r="L1116" t="s">
        <v>30</v>
      </c>
    </row>
    <row r="1117" spans="1:12" x14ac:dyDescent="0.25">
      <c r="A1117">
        <v>202307</v>
      </c>
      <c r="B1117" t="s">
        <v>250</v>
      </c>
      <c r="C1117" t="s">
        <v>59</v>
      </c>
      <c r="D1117" t="s">
        <v>14</v>
      </c>
      <c r="E1117">
        <v>151</v>
      </c>
      <c r="F1117">
        <v>40</v>
      </c>
      <c r="G1117">
        <v>29</v>
      </c>
      <c r="H1117">
        <v>14</v>
      </c>
      <c r="I1117">
        <v>18</v>
      </c>
      <c r="J1117">
        <v>151</v>
      </c>
      <c r="K1117" t="s">
        <v>64</v>
      </c>
      <c r="L1117" t="s">
        <v>60</v>
      </c>
    </row>
    <row r="1118" spans="1:12" x14ac:dyDescent="0.25">
      <c r="A1118">
        <v>202307</v>
      </c>
      <c r="B1118" t="s">
        <v>251</v>
      </c>
      <c r="C1118" t="s">
        <v>59</v>
      </c>
      <c r="D1118" t="s">
        <v>14</v>
      </c>
      <c r="E1118">
        <v>136</v>
      </c>
      <c r="F1118">
        <v>40</v>
      </c>
      <c r="G1118">
        <v>29</v>
      </c>
      <c r="H1118">
        <v>20</v>
      </c>
      <c r="I1118">
        <v>15</v>
      </c>
      <c r="J1118">
        <v>136</v>
      </c>
      <c r="K1118" t="s">
        <v>64</v>
      </c>
      <c r="L1118" t="s">
        <v>60</v>
      </c>
    </row>
    <row r="1119" spans="1:12" x14ac:dyDescent="0.25">
      <c r="A1119">
        <v>202307</v>
      </c>
      <c r="B1119" t="s">
        <v>252</v>
      </c>
      <c r="C1119" t="s">
        <v>59</v>
      </c>
      <c r="D1119" t="s">
        <v>14</v>
      </c>
      <c r="E1119">
        <v>120</v>
      </c>
      <c r="F1119">
        <v>42</v>
      </c>
      <c r="G1119">
        <v>23</v>
      </c>
      <c r="H1119">
        <v>29</v>
      </c>
      <c r="I1119">
        <v>21</v>
      </c>
      <c r="J1119">
        <v>120</v>
      </c>
      <c r="K1119" t="s">
        <v>64</v>
      </c>
      <c r="L1119" t="s">
        <v>60</v>
      </c>
    </row>
    <row r="1120" spans="1:12" x14ac:dyDescent="0.25">
      <c r="A1120">
        <v>202307</v>
      </c>
      <c r="B1120" t="s">
        <v>253</v>
      </c>
      <c r="C1120" t="s">
        <v>59</v>
      </c>
      <c r="D1120" t="s">
        <v>14</v>
      </c>
      <c r="E1120">
        <v>104</v>
      </c>
      <c r="F1120">
        <v>42</v>
      </c>
      <c r="G1120">
        <v>21</v>
      </c>
      <c r="H1120">
        <v>32</v>
      </c>
      <c r="I1120">
        <v>21</v>
      </c>
      <c r="J1120">
        <v>104</v>
      </c>
      <c r="K1120" t="s">
        <v>64</v>
      </c>
      <c r="L1120" t="s">
        <v>60</v>
      </c>
    </row>
    <row r="1121" spans="1:12" x14ac:dyDescent="0.25">
      <c r="A1121">
        <v>202307</v>
      </c>
      <c r="B1121" t="s">
        <v>254</v>
      </c>
      <c r="C1121" t="s">
        <v>59</v>
      </c>
      <c r="D1121" t="s">
        <v>14</v>
      </c>
      <c r="E1121">
        <v>90</v>
      </c>
      <c r="F1121">
        <v>42</v>
      </c>
      <c r="G1121">
        <v>20</v>
      </c>
      <c r="H1121">
        <v>23</v>
      </c>
      <c r="I1121">
        <v>19</v>
      </c>
      <c r="J1121">
        <v>90</v>
      </c>
      <c r="K1121" t="s">
        <v>64</v>
      </c>
      <c r="L1121" t="s">
        <v>30</v>
      </c>
    </row>
    <row r="1122" spans="1:12" x14ac:dyDescent="0.25">
      <c r="A1122">
        <v>202307</v>
      </c>
      <c r="B1122" t="s">
        <v>255</v>
      </c>
      <c r="C1122" t="s">
        <v>59</v>
      </c>
      <c r="D1122" t="s">
        <v>14</v>
      </c>
      <c r="E1122">
        <v>101</v>
      </c>
      <c r="F1122">
        <v>41</v>
      </c>
      <c r="G1122">
        <v>21</v>
      </c>
      <c r="H1122">
        <v>23</v>
      </c>
      <c r="I1122">
        <v>17</v>
      </c>
      <c r="J1122">
        <v>101</v>
      </c>
      <c r="K1122" t="s">
        <v>64</v>
      </c>
      <c r="L1122" t="s">
        <v>60</v>
      </c>
    </row>
    <row r="1123" spans="1:12" x14ac:dyDescent="0.25">
      <c r="A1123">
        <v>202307</v>
      </c>
      <c r="B1123" t="s">
        <v>256</v>
      </c>
      <c r="C1123" t="s">
        <v>59</v>
      </c>
      <c r="D1123" t="s">
        <v>14</v>
      </c>
      <c r="E1123">
        <v>97</v>
      </c>
      <c r="F1123">
        <v>41</v>
      </c>
      <c r="G1123">
        <v>19</v>
      </c>
      <c r="H1123">
        <v>24</v>
      </c>
      <c r="I1123">
        <v>16</v>
      </c>
      <c r="J1123">
        <v>97</v>
      </c>
      <c r="K1123" t="s">
        <v>64</v>
      </c>
      <c r="L1123" t="s">
        <v>30</v>
      </c>
    </row>
    <row r="1124" spans="1:12" x14ac:dyDescent="0.25">
      <c r="A1124">
        <v>202307</v>
      </c>
      <c r="B1124" t="s">
        <v>257</v>
      </c>
      <c r="C1124" t="s">
        <v>59</v>
      </c>
      <c r="D1124" t="s">
        <v>14</v>
      </c>
      <c r="E1124">
        <v>114</v>
      </c>
      <c r="F1124" t="s">
        <v>14</v>
      </c>
      <c r="G1124">
        <v>21</v>
      </c>
      <c r="H1124">
        <v>23</v>
      </c>
      <c r="I1124">
        <v>16</v>
      </c>
      <c r="J1124">
        <v>114</v>
      </c>
      <c r="K1124" t="s">
        <v>64</v>
      </c>
      <c r="L1124" t="s">
        <v>60</v>
      </c>
    </row>
    <row r="1125" spans="1:12" x14ac:dyDescent="0.25">
      <c r="A1125">
        <v>202307</v>
      </c>
      <c r="B1125" t="s">
        <v>258</v>
      </c>
      <c r="C1125" t="s">
        <v>59</v>
      </c>
      <c r="D1125" t="s">
        <v>14</v>
      </c>
      <c r="E1125">
        <v>130</v>
      </c>
      <c r="F1125" t="s">
        <v>14</v>
      </c>
      <c r="G1125">
        <v>22</v>
      </c>
      <c r="H1125">
        <v>22</v>
      </c>
      <c r="I1125">
        <v>15</v>
      </c>
      <c r="J1125">
        <v>130</v>
      </c>
      <c r="K1125" t="s">
        <v>64</v>
      </c>
      <c r="L1125" t="s">
        <v>60</v>
      </c>
    </row>
    <row r="1126" spans="1:12" x14ac:dyDescent="0.25">
      <c r="A1126">
        <v>202307</v>
      </c>
      <c r="B1126" t="s">
        <v>259</v>
      </c>
      <c r="C1126" t="s">
        <v>59</v>
      </c>
      <c r="D1126" t="s">
        <v>14</v>
      </c>
      <c r="E1126">
        <v>110</v>
      </c>
      <c r="F1126" t="s">
        <v>14</v>
      </c>
      <c r="G1126">
        <v>21</v>
      </c>
      <c r="H1126">
        <v>30</v>
      </c>
      <c r="I1126">
        <v>15</v>
      </c>
      <c r="J1126">
        <v>110</v>
      </c>
      <c r="K1126" t="s">
        <v>64</v>
      </c>
      <c r="L1126" t="s">
        <v>60</v>
      </c>
    </row>
    <row r="1127" spans="1:12" x14ac:dyDescent="0.25">
      <c r="A1127">
        <v>202307</v>
      </c>
      <c r="B1127" t="s">
        <v>260</v>
      </c>
      <c r="C1127" t="s">
        <v>59</v>
      </c>
      <c r="D1127" t="s">
        <v>14</v>
      </c>
      <c r="E1127">
        <v>112</v>
      </c>
      <c r="F1127">
        <v>28</v>
      </c>
      <c r="G1127">
        <v>24</v>
      </c>
      <c r="H1127">
        <v>32</v>
      </c>
      <c r="I1127">
        <v>20</v>
      </c>
      <c r="J1127">
        <v>112</v>
      </c>
      <c r="K1127" t="s">
        <v>64</v>
      </c>
      <c r="L1127" t="s">
        <v>60</v>
      </c>
    </row>
    <row r="1128" spans="1:12" x14ac:dyDescent="0.25">
      <c r="A1128">
        <v>202307</v>
      </c>
      <c r="B1128" t="s">
        <v>261</v>
      </c>
      <c r="C1128" t="s">
        <v>59</v>
      </c>
      <c r="D1128" t="s">
        <v>14</v>
      </c>
      <c r="E1128">
        <v>125</v>
      </c>
      <c r="F1128">
        <v>29</v>
      </c>
      <c r="G1128">
        <v>24</v>
      </c>
      <c r="H1128">
        <v>33</v>
      </c>
      <c r="I1128">
        <v>20</v>
      </c>
      <c r="J1128">
        <v>125</v>
      </c>
      <c r="K1128" t="s">
        <v>64</v>
      </c>
      <c r="L1128" t="s">
        <v>60</v>
      </c>
    </row>
    <row r="1129" spans="1:12" x14ac:dyDescent="0.25">
      <c r="A1129">
        <v>202307</v>
      </c>
      <c r="B1129" t="s">
        <v>262</v>
      </c>
      <c r="C1129" t="s">
        <v>59</v>
      </c>
      <c r="D1129" t="s">
        <v>14</v>
      </c>
      <c r="E1129">
        <v>146</v>
      </c>
      <c r="F1129">
        <v>27</v>
      </c>
      <c r="G1129">
        <v>23</v>
      </c>
      <c r="H1129">
        <v>22</v>
      </c>
      <c r="I1129">
        <v>13</v>
      </c>
      <c r="J1129">
        <v>146</v>
      </c>
      <c r="K1129" t="s">
        <v>64</v>
      </c>
      <c r="L1129" t="s">
        <v>60</v>
      </c>
    </row>
    <row r="1130" spans="1:12" x14ac:dyDescent="0.25">
      <c r="A1130">
        <v>202307</v>
      </c>
      <c r="B1130" t="s">
        <v>263</v>
      </c>
      <c r="C1130" t="s">
        <v>59</v>
      </c>
      <c r="D1130" t="s">
        <v>14</v>
      </c>
      <c r="E1130">
        <v>104</v>
      </c>
      <c r="F1130">
        <v>25</v>
      </c>
      <c r="G1130">
        <v>19</v>
      </c>
      <c r="H1130">
        <v>22</v>
      </c>
      <c r="I1130">
        <v>12</v>
      </c>
      <c r="J1130">
        <v>104</v>
      </c>
      <c r="K1130" t="s">
        <v>64</v>
      </c>
      <c r="L1130" t="s">
        <v>60</v>
      </c>
    </row>
    <row r="1131" spans="1:12" x14ac:dyDescent="0.25">
      <c r="A1131">
        <v>202307</v>
      </c>
      <c r="B1131" t="s">
        <v>264</v>
      </c>
      <c r="C1131" t="s">
        <v>59</v>
      </c>
      <c r="D1131" t="s">
        <v>14</v>
      </c>
      <c r="E1131">
        <v>117</v>
      </c>
      <c r="F1131">
        <v>26</v>
      </c>
      <c r="G1131">
        <v>27</v>
      </c>
      <c r="H1131">
        <v>19</v>
      </c>
      <c r="I1131">
        <v>19</v>
      </c>
      <c r="J1131">
        <v>117</v>
      </c>
      <c r="K1131" t="s">
        <v>64</v>
      </c>
      <c r="L1131" t="s">
        <v>60</v>
      </c>
    </row>
    <row r="1132" spans="1:12" x14ac:dyDescent="0.25">
      <c r="A1132">
        <v>202307</v>
      </c>
      <c r="B1132" t="s">
        <v>265</v>
      </c>
      <c r="C1132" t="s">
        <v>59</v>
      </c>
      <c r="D1132" t="s">
        <v>14</v>
      </c>
      <c r="E1132">
        <v>124</v>
      </c>
      <c r="F1132">
        <v>26</v>
      </c>
      <c r="G1132">
        <v>24</v>
      </c>
      <c r="H1132">
        <v>28</v>
      </c>
      <c r="I1132">
        <v>18</v>
      </c>
      <c r="J1132">
        <v>124</v>
      </c>
      <c r="K1132" t="s">
        <v>64</v>
      </c>
      <c r="L1132" t="s">
        <v>60</v>
      </c>
    </row>
    <row r="1133" spans="1:12" x14ac:dyDescent="0.25">
      <c r="A1133">
        <v>202307</v>
      </c>
      <c r="B1133" t="s">
        <v>266</v>
      </c>
      <c r="C1133" t="s">
        <v>59</v>
      </c>
      <c r="D1133" t="s">
        <v>14</v>
      </c>
      <c r="E1133">
        <v>129</v>
      </c>
      <c r="F1133">
        <v>26</v>
      </c>
      <c r="G1133">
        <v>34</v>
      </c>
      <c r="H1133">
        <v>25</v>
      </c>
      <c r="I1133">
        <v>24</v>
      </c>
      <c r="J1133">
        <v>129</v>
      </c>
      <c r="K1133" t="s">
        <v>64</v>
      </c>
      <c r="L1133" t="s">
        <v>60</v>
      </c>
    </row>
    <row r="1134" spans="1:12" x14ac:dyDescent="0.25">
      <c r="A1134">
        <v>202307</v>
      </c>
      <c r="B1134" t="s">
        <v>267</v>
      </c>
      <c r="C1134" t="s">
        <v>59</v>
      </c>
      <c r="D1134" t="s">
        <v>14</v>
      </c>
      <c r="E1134">
        <v>129</v>
      </c>
      <c r="F1134">
        <v>28</v>
      </c>
      <c r="G1134">
        <v>31</v>
      </c>
      <c r="H1134">
        <v>23</v>
      </c>
      <c r="I1134">
        <v>21</v>
      </c>
      <c r="J1134">
        <v>129</v>
      </c>
      <c r="K1134" t="s">
        <v>64</v>
      </c>
      <c r="L1134" t="s">
        <v>60</v>
      </c>
    </row>
    <row r="1135" spans="1:12" x14ac:dyDescent="0.25">
      <c r="A1135">
        <v>202307</v>
      </c>
      <c r="B1135" t="s">
        <v>268</v>
      </c>
      <c r="C1135" t="s">
        <v>59</v>
      </c>
      <c r="D1135" t="s">
        <v>14</v>
      </c>
      <c r="E1135">
        <v>117</v>
      </c>
      <c r="F1135">
        <v>27</v>
      </c>
      <c r="G1135">
        <v>21</v>
      </c>
      <c r="H1135">
        <v>26</v>
      </c>
      <c r="I1135">
        <v>17</v>
      </c>
      <c r="J1135">
        <v>117</v>
      </c>
      <c r="K1135" t="s">
        <v>64</v>
      </c>
      <c r="L1135" t="s">
        <v>60</v>
      </c>
    </row>
    <row r="1136" spans="1:12" x14ac:dyDescent="0.25">
      <c r="A1136">
        <v>202307</v>
      </c>
      <c r="B1136" t="s">
        <v>269</v>
      </c>
      <c r="C1136" t="s">
        <v>59</v>
      </c>
      <c r="D1136" t="s">
        <v>14</v>
      </c>
      <c r="E1136">
        <v>129</v>
      </c>
      <c r="F1136">
        <v>27</v>
      </c>
      <c r="G1136">
        <v>22</v>
      </c>
      <c r="H1136">
        <v>26</v>
      </c>
      <c r="I1136">
        <v>13</v>
      </c>
      <c r="J1136">
        <v>129</v>
      </c>
      <c r="K1136" t="s">
        <v>64</v>
      </c>
      <c r="L1136" t="s">
        <v>60</v>
      </c>
    </row>
    <row r="1137" spans="1:12" x14ac:dyDescent="0.25">
      <c r="A1137">
        <v>202307</v>
      </c>
      <c r="B1137" t="s">
        <v>270</v>
      </c>
      <c r="C1137" t="s">
        <v>59</v>
      </c>
      <c r="D1137" t="s">
        <v>14</v>
      </c>
      <c r="E1137">
        <v>115</v>
      </c>
      <c r="F1137">
        <v>26</v>
      </c>
      <c r="G1137">
        <v>18</v>
      </c>
      <c r="H1137">
        <v>24</v>
      </c>
      <c r="I1137">
        <v>14</v>
      </c>
      <c r="J1137">
        <v>115</v>
      </c>
      <c r="K1137" t="s">
        <v>64</v>
      </c>
      <c r="L1137" t="s">
        <v>60</v>
      </c>
    </row>
    <row r="1138" spans="1:12" x14ac:dyDescent="0.25">
      <c r="A1138">
        <v>202307</v>
      </c>
      <c r="B1138" t="s">
        <v>240</v>
      </c>
      <c r="C1138" t="s">
        <v>190</v>
      </c>
      <c r="D1138">
        <v>54</v>
      </c>
      <c r="E1138" t="s">
        <v>14</v>
      </c>
      <c r="F1138">
        <v>19</v>
      </c>
      <c r="G1138">
        <v>18</v>
      </c>
      <c r="H1138">
        <v>61</v>
      </c>
      <c r="I1138">
        <v>18</v>
      </c>
      <c r="J1138">
        <v>61</v>
      </c>
      <c r="K1138" t="s">
        <v>18</v>
      </c>
      <c r="L1138" t="s">
        <v>30</v>
      </c>
    </row>
    <row r="1139" spans="1:12" x14ac:dyDescent="0.25">
      <c r="A1139">
        <v>202307</v>
      </c>
      <c r="B1139" t="s">
        <v>241</v>
      </c>
      <c r="C1139" t="s">
        <v>190</v>
      </c>
      <c r="D1139">
        <v>44</v>
      </c>
      <c r="E1139" t="s">
        <v>14</v>
      </c>
      <c r="F1139">
        <v>20</v>
      </c>
      <c r="G1139">
        <v>18</v>
      </c>
      <c r="H1139">
        <v>56</v>
      </c>
      <c r="I1139">
        <v>20</v>
      </c>
      <c r="J1139">
        <v>56</v>
      </c>
      <c r="K1139" t="s">
        <v>18</v>
      </c>
      <c r="L1139" t="s">
        <v>30</v>
      </c>
    </row>
    <row r="1140" spans="1:12" x14ac:dyDescent="0.25">
      <c r="A1140">
        <v>202307</v>
      </c>
      <c r="B1140" t="s">
        <v>242</v>
      </c>
      <c r="C1140" t="s">
        <v>190</v>
      </c>
      <c r="D1140">
        <v>47</v>
      </c>
      <c r="E1140" t="s">
        <v>14</v>
      </c>
      <c r="F1140">
        <v>20</v>
      </c>
      <c r="G1140">
        <v>16</v>
      </c>
      <c r="H1140">
        <v>68</v>
      </c>
      <c r="I1140">
        <v>17</v>
      </c>
      <c r="J1140">
        <v>68</v>
      </c>
      <c r="K1140" t="s">
        <v>18</v>
      </c>
      <c r="L1140" t="s">
        <v>30</v>
      </c>
    </row>
    <row r="1141" spans="1:12" x14ac:dyDescent="0.25">
      <c r="A1141">
        <v>202307</v>
      </c>
      <c r="B1141" t="s">
        <v>243</v>
      </c>
      <c r="C1141" t="s">
        <v>190</v>
      </c>
      <c r="D1141">
        <v>51</v>
      </c>
      <c r="E1141" t="s">
        <v>14</v>
      </c>
      <c r="F1141">
        <v>20</v>
      </c>
      <c r="G1141">
        <v>15</v>
      </c>
      <c r="H1141">
        <v>60</v>
      </c>
      <c r="I1141">
        <v>17</v>
      </c>
      <c r="J1141">
        <v>60</v>
      </c>
      <c r="K1141" t="s">
        <v>18</v>
      </c>
      <c r="L1141" t="s">
        <v>30</v>
      </c>
    </row>
    <row r="1142" spans="1:12" x14ac:dyDescent="0.25">
      <c r="A1142">
        <v>202307</v>
      </c>
      <c r="B1142" t="s">
        <v>244</v>
      </c>
      <c r="C1142" t="s">
        <v>190</v>
      </c>
      <c r="D1142">
        <v>52</v>
      </c>
      <c r="E1142" t="s">
        <v>14</v>
      </c>
      <c r="F1142">
        <v>23</v>
      </c>
      <c r="G1142">
        <v>17</v>
      </c>
      <c r="H1142">
        <v>56</v>
      </c>
      <c r="I1142">
        <v>20</v>
      </c>
      <c r="J1142">
        <v>56</v>
      </c>
      <c r="K1142" t="s">
        <v>18</v>
      </c>
      <c r="L1142" t="s">
        <v>30</v>
      </c>
    </row>
    <row r="1143" spans="1:12" x14ac:dyDescent="0.25">
      <c r="A1143">
        <v>202307</v>
      </c>
      <c r="B1143" t="s">
        <v>245</v>
      </c>
      <c r="C1143" t="s">
        <v>190</v>
      </c>
      <c r="D1143">
        <v>50</v>
      </c>
      <c r="E1143" t="s">
        <v>14</v>
      </c>
      <c r="F1143">
        <v>21</v>
      </c>
      <c r="G1143">
        <v>18</v>
      </c>
      <c r="H1143">
        <v>67</v>
      </c>
      <c r="I1143">
        <v>22</v>
      </c>
      <c r="J1143">
        <v>67</v>
      </c>
      <c r="K1143" t="s">
        <v>18</v>
      </c>
      <c r="L1143" t="s">
        <v>30</v>
      </c>
    </row>
    <row r="1144" spans="1:12" x14ac:dyDescent="0.25">
      <c r="A1144">
        <v>202307</v>
      </c>
      <c r="B1144" t="s">
        <v>246</v>
      </c>
      <c r="C1144" t="s">
        <v>190</v>
      </c>
      <c r="D1144">
        <v>57</v>
      </c>
      <c r="E1144" t="s">
        <v>14</v>
      </c>
      <c r="F1144">
        <v>21</v>
      </c>
      <c r="G1144">
        <v>19</v>
      </c>
      <c r="H1144">
        <v>63</v>
      </c>
      <c r="I1144">
        <v>23</v>
      </c>
      <c r="J1144">
        <v>63</v>
      </c>
      <c r="K1144" t="s">
        <v>18</v>
      </c>
      <c r="L1144" t="s">
        <v>30</v>
      </c>
    </row>
    <row r="1145" spans="1:12" x14ac:dyDescent="0.25">
      <c r="A1145">
        <v>202307</v>
      </c>
      <c r="B1145" t="s">
        <v>247</v>
      </c>
      <c r="C1145" t="s">
        <v>190</v>
      </c>
      <c r="D1145">
        <v>47</v>
      </c>
      <c r="E1145" t="s">
        <v>14</v>
      </c>
      <c r="F1145">
        <v>21</v>
      </c>
      <c r="G1145">
        <v>22</v>
      </c>
      <c r="H1145">
        <v>58</v>
      </c>
      <c r="I1145">
        <v>25</v>
      </c>
      <c r="J1145">
        <v>58</v>
      </c>
      <c r="K1145" t="s">
        <v>18</v>
      </c>
      <c r="L1145" t="s">
        <v>30</v>
      </c>
    </row>
    <row r="1146" spans="1:12" x14ac:dyDescent="0.25">
      <c r="A1146">
        <v>202307</v>
      </c>
      <c r="B1146" t="s">
        <v>248</v>
      </c>
      <c r="C1146" t="s">
        <v>190</v>
      </c>
      <c r="D1146">
        <v>45</v>
      </c>
      <c r="E1146" t="s">
        <v>14</v>
      </c>
      <c r="F1146">
        <v>21</v>
      </c>
      <c r="G1146">
        <v>20</v>
      </c>
      <c r="H1146">
        <v>56</v>
      </c>
      <c r="I1146">
        <v>21</v>
      </c>
      <c r="J1146">
        <v>56</v>
      </c>
      <c r="K1146" t="s">
        <v>18</v>
      </c>
      <c r="L1146" t="s">
        <v>30</v>
      </c>
    </row>
    <row r="1147" spans="1:12" x14ac:dyDescent="0.25">
      <c r="A1147">
        <v>202307</v>
      </c>
      <c r="B1147" t="s">
        <v>249</v>
      </c>
      <c r="C1147" t="s">
        <v>190</v>
      </c>
      <c r="D1147">
        <v>30</v>
      </c>
      <c r="E1147" t="s">
        <v>14</v>
      </c>
      <c r="F1147">
        <v>23</v>
      </c>
      <c r="G1147">
        <v>13</v>
      </c>
      <c r="H1147">
        <v>48</v>
      </c>
      <c r="I1147">
        <v>13</v>
      </c>
      <c r="J1147">
        <v>48</v>
      </c>
      <c r="K1147" t="s">
        <v>18</v>
      </c>
      <c r="L1147" t="s">
        <v>16</v>
      </c>
    </row>
    <row r="1148" spans="1:12" x14ac:dyDescent="0.25">
      <c r="A1148">
        <v>202307</v>
      </c>
      <c r="B1148" t="s">
        <v>250</v>
      </c>
      <c r="C1148" t="s">
        <v>190</v>
      </c>
      <c r="D1148">
        <v>42</v>
      </c>
      <c r="E1148" t="s">
        <v>14</v>
      </c>
      <c r="F1148">
        <v>23</v>
      </c>
      <c r="G1148">
        <v>18</v>
      </c>
      <c r="H1148">
        <v>48</v>
      </c>
      <c r="I1148">
        <v>19</v>
      </c>
      <c r="J1148">
        <v>48</v>
      </c>
      <c r="K1148" t="s">
        <v>18</v>
      </c>
      <c r="L1148" t="s">
        <v>16</v>
      </c>
    </row>
    <row r="1149" spans="1:12" x14ac:dyDescent="0.25">
      <c r="A1149">
        <v>202307</v>
      </c>
      <c r="B1149" t="s">
        <v>252</v>
      </c>
      <c r="C1149" t="s">
        <v>190</v>
      </c>
      <c r="D1149">
        <v>40</v>
      </c>
      <c r="E1149" t="s">
        <v>14</v>
      </c>
      <c r="F1149">
        <v>21</v>
      </c>
      <c r="G1149">
        <v>15</v>
      </c>
      <c r="H1149">
        <v>73</v>
      </c>
      <c r="I1149">
        <v>14</v>
      </c>
      <c r="J1149">
        <v>73</v>
      </c>
      <c r="K1149" t="s">
        <v>18</v>
      </c>
      <c r="L1149" t="s">
        <v>30</v>
      </c>
    </row>
    <row r="1150" spans="1:12" x14ac:dyDescent="0.25">
      <c r="A1150">
        <v>202307</v>
      </c>
      <c r="B1150" t="s">
        <v>253</v>
      </c>
      <c r="C1150" t="s">
        <v>190</v>
      </c>
      <c r="D1150">
        <v>44</v>
      </c>
      <c r="E1150" t="s">
        <v>14</v>
      </c>
      <c r="F1150">
        <v>22</v>
      </c>
      <c r="G1150">
        <v>16</v>
      </c>
      <c r="H1150">
        <v>65</v>
      </c>
      <c r="I1150">
        <v>14</v>
      </c>
      <c r="J1150">
        <v>65</v>
      </c>
      <c r="K1150" t="s">
        <v>18</v>
      </c>
      <c r="L1150" t="s">
        <v>30</v>
      </c>
    </row>
    <row r="1151" spans="1:12" x14ac:dyDescent="0.25">
      <c r="A1151">
        <v>202307</v>
      </c>
      <c r="B1151" t="s">
        <v>254</v>
      </c>
      <c r="C1151" t="s">
        <v>190</v>
      </c>
      <c r="D1151">
        <v>42</v>
      </c>
      <c r="E1151" t="s">
        <v>14</v>
      </c>
      <c r="F1151">
        <v>22</v>
      </c>
      <c r="G1151">
        <v>15</v>
      </c>
      <c r="H1151">
        <v>54</v>
      </c>
      <c r="I1151">
        <v>16</v>
      </c>
      <c r="J1151">
        <v>54</v>
      </c>
      <c r="K1151" t="s">
        <v>18</v>
      </c>
      <c r="L1151" t="s">
        <v>30</v>
      </c>
    </row>
    <row r="1152" spans="1:12" x14ac:dyDescent="0.25">
      <c r="A1152">
        <v>202307</v>
      </c>
      <c r="B1152" t="s">
        <v>255</v>
      </c>
      <c r="C1152" t="s">
        <v>190</v>
      </c>
      <c r="D1152">
        <v>30</v>
      </c>
      <c r="E1152" t="s">
        <v>14</v>
      </c>
      <c r="F1152">
        <v>22</v>
      </c>
      <c r="G1152">
        <v>15</v>
      </c>
      <c r="H1152">
        <v>53</v>
      </c>
      <c r="I1152">
        <v>15</v>
      </c>
      <c r="J1152">
        <v>53</v>
      </c>
      <c r="K1152" t="s">
        <v>18</v>
      </c>
      <c r="L1152" t="s">
        <v>30</v>
      </c>
    </row>
    <row r="1153" spans="1:12" x14ac:dyDescent="0.25">
      <c r="A1153">
        <v>202307</v>
      </c>
      <c r="B1153" t="s">
        <v>256</v>
      </c>
      <c r="C1153" t="s">
        <v>190</v>
      </c>
      <c r="D1153">
        <v>47</v>
      </c>
      <c r="E1153" t="s">
        <v>14</v>
      </c>
      <c r="F1153">
        <v>22</v>
      </c>
      <c r="G1153">
        <v>15</v>
      </c>
      <c r="H1153">
        <v>56</v>
      </c>
      <c r="I1153">
        <v>15</v>
      </c>
      <c r="J1153">
        <v>56</v>
      </c>
      <c r="K1153" t="s">
        <v>18</v>
      </c>
      <c r="L1153" t="s">
        <v>30</v>
      </c>
    </row>
    <row r="1154" spans="1:12" x14ac:dyDescent="0.25">
      <c r="A1154">
        <v>202307</v>
      </c>
      <c r="B1154" t="s">
        <v>257</v>
      </c>
      <c r="C1154" t="s">
        <v>190</v>
      </c>
      <c r="D1154">
        <v>55</v>
      </c>
      <c r="E1154" t="s">
        <v>14</v>
      </c>
      <c r="F1154">
        <v>25</v>
      </c>
      <c r="G1154">
        <v>16</v>
      </c>
      <c r="H1154">
        <v>45</v>
      </c>
      <c r="I1154">
        <v>18</v>
      </c>
      <c r="J1154">
        <v>55</v>
      </c>
      <c r="K1154" t="s">
        <v>15</v>
      </c>
      <c r="L1154" t="s">
        <v>30</v>
      </c>
    </row>
    <row r="1155" spans="1:12" x14ac:dyDescent="0.25">
      <c r="A1155">
        <v>202307</v>
      </c>
      <c r="B1155" t="s">
        <v>258</v>
      </c>
      <c r="C1155" t="s">
        <v>190</v>
      </c>
      <c r="D1155">
        <v>62</v>
      </c>
      <c r="E1155" t="s">
        <v>14</v>
      </c>
      <c r="F1155">
        <v>24</v>
      </c>
      <c r="G1155">
        <v>17</v>
      </c>
      <c r="H1155">
        <v>38</v>
      </c>
      <c r="I1155">
        <v>18</v>
      </c>
      <c r="J1155">
        <v>62</v>
      </c>
      <c r="K1155" t="s">
        <v>15</v>
      </c>
      <c r="L1155" t="s">
        <v>30</v>
      </c>
    </row>
    <row r="1156" spans="1:12" x14ac:dyDescent="0.25">
      <c r="A1156">
        <v>202307</v>
      </c>
      <c r="B1156" t="s">
        <v>259</v>
      </c>
      <c r="C1156" t="s">
        <v>190</v>
      </c>
      <c r="D1156">
        <v>51</v>
      </c>
      <c r="E1156" t="s">
        <v>14</v>
      </c>
      <c r="F1156">
        <v>25</v>
      </c>
      <c r="G1156">
        <v>18</v>
      </c>
      <c r="H1156">
        <v>44</v>
      </c>
      <c r="I1156">
        <v>18</v>
      </c>
      <c r="J1156">
        <v>51</v>
      </c>
      <c r="K1156" t="s">
        <v>15</v>
      </c>
      <c r="L1156" t="s">
        <v>30</v>
      </c>
    </row>
    <row r="1157" spans="1:12" x14ac:dyDescent="0.25">
      <c r="A1157">
        <v>202307</v>
      </c>
      <c r="B1157" t="s">
        <v>260</v>
      </c>
      <c r="C1157" t="s">
        <v>190</v>
      </c>
      <c r="D1157">
        <v>56</v>
      </c>
      <c r="E1157" t="s">
        <v>14</v>
      </c>
      <c r="F1157">
        <v>26</v>
      </c>
      <c r="G1157">
        <v>19</v>
      </c>
      <c r="H1157">
        <v>42</v>
      </c>
      <c r="I1157">
        <v>25</v>
      </c>
      <c r="J1157">
        <v>56</v>
      </c>
      <c r="K1157" t="s">
        <v>15</v>
      </c>
      <c r="L1157" t="s">
        <v>30</v>
      </c>
    </row>
    <row r="1158" spans="1:12" x14ac:dyDescent="0.25">
      <c r="A1158">
        <v>202307</v>
      </c>
      <c r="B1158" t="s">
        <v>261</v>
      </c>
      <c r="C1158" t="s">
        <v>190</v>
      </c>
      <c r="D1158">
        <v>67</v>
      </c>
      <c r="E1158" t="s">
        <v>14</v>
      </c>
      <c r="F1158">
        <v>25</v>
      </c>
      <c r="G1158">
        <v>20</v>
      </c>
      <c r="H1158">
        <v>63</v>
      </c>
      <c r="I1158">
        <v>22</v>
      </c>
      <c r="J1158">
        <v>67</v>
      </c>
      <c r="K1158" t="s">
        <v>15</v>
      </c>
      <c r="L1158" t="s">
        <v>30</v>
      </c>
    </row>
    <row r="1159" spans="1:12" x14ac:dyDescent="0.25">
      <c r="A1159">
        <v>202307</v>
      </c>
      <c r="B1159" t="s">
        <v>262</v>
      </c>
      <c r="C1159" t="s">
        <v>190</v>
      </c>
      <c r="D1159">
        <v>47</v>
      </c>
      <c r="E1159" t="s">
        <v>14</v>
      </c>
      <c r="F1159">
        <v>26</v>
      </c>
      <c r="G1159">
        <v>18</v>
      </c>
      <c r="H1159">
        <v>43</v>
      </c>
      <c r="I1159">
        <v>19</v>
      </c>
      <c r="J1159">
        <v>47</v>
      </c>
      <c r="K1159" t="s">
        <v>15</v>
      </c>
      <c r="L1159" t="s">
        <v>16</v>
      </c>
    </row>
    <row r="1160" spans="1:12" x14ac:dyDescent="0.25">
      <c r="A1160">
        <v>202307</v>
      </c>
      <c r="B1160" t="s">
        <v>263</v>
      </c>
      <c r="C1160" t="s">
        <v>190</v>
      </c>
      <c r="D1160">
        <v>47</v>
      </c>
      <c r="E1160" t="s">
        <v>14</v>
      </c>
      <c r="F1160">
        <v>21</v>
      </c>
      <c r="G1160">
        <v>15</v>
      </c>
      <c r="H1160">
        <v>74</v>
      </c>
      <c r="I1160">
        <v>14</v>
      </c>
      <c r="J1160">
        <v>74</v>
      </c>
      <c r="K1160" t="s">
        <v>18</v>
      </c>
      <c r="L1160" t="s">
        <v>30</v>
      </c>
    </row>
    <row r="1161" spans="1:12" x14ac:dyDescent="0.25">
      <c r="A1161">
        <v>202307</v>
      </c>
      <c r="B1161" t="s">
        <v>264</v>
      </c>
      <c r="C1161" t="s">
        <v>190</v>
      </c>
      <c r="D1161">
        <v>57</v>
      </c>
      <c r="E1161" t="s">
        <v>14</v>
      </c>
      <c r="F1161">
        <v>26</v>
      </c>
      <c r="G1161">
        <v>18</v>
      </c>
      <c r="H1161">
        <v>59</v>
      </c>
      <c r="I1161">
        <v>21</v>
      </c>
      <c r="J1161">
        <v>59</v>
      </c>
      <c r="K1161" t="s">
        <v>18</v>
      </c>
      <c r="L1161" t="s">
        <v>30</v>
      </c>
    </row>
    <row r="1162" spans="1:12" x14ac:dyDescent="0.25">
      <c r="A1162">
        <v>202307</v>
      </c>
      <c r="B1162" t="s">
        <v>265</v>
      </c>
      <c r="C1162" t="s">
        <v>190</v>
      </c>
      <c r="D1162">
        <v>58</v>
      </c>
      <c r="E1162" t="s">
        <v>14</v>
      </c>
      <c r="F1162">
        <v>23</v>
      </c>
      <c r="G1162">
        <v>17</v>
      </c>
      <c r="H1162">
        <v>63</v>
      </c>
      <c r="I1162">
        <v>19</v>
      </c>
      <c r="J1162">
        <v>63</v>
      </c>
      <c r="K1162" t="s">
        <v>18</v>
      </c>
      <c r="L1162" t="s">
        <v>30</v>
      </c>
    </row>
    <row r="1163" spans="1:12" x14ac:dyDescent="0.25">
      <c r="A1163">
        <v>202307</v>
      </c>
      <c r="B1163" t="s">
        <v>266</v>
      </c>
      <c r="C1163" t="s">
        <v>190</v>
      </c>
      <c r="D1163">
        <v>59</v>
      </c>
      <c r="E1163" t="s">
        <v>14</v>
      </c>
      <c r="F1163">
        <v>24</v>
      </c>
      <c r="G1163">
        <v>20</v>
      </c>
      <c r="H1163">
        <v>61</v>
      </c>
      <c r="I1163">
        <v>28</v>
      </c>
      <c r="J1163">
        <v>61</v>
      </c>
      <c r="K1163" t="s">
        <v>18</v>
      </c>
      <c r="L1163" t="s">
        <v>30</v>
      </c>
    </row>
    <row r="1164" spans="1:12" x14ac:dyDescent="0.25">
      <c r="A1164">
        <v>202307</v>
      </c>
      <c r="B1164" t="s">
        <v>267</v>
      </c>
      <c r="C1164" t="s">
        <v>190</v>
      </c>
      <c r="D1164">
        <v>54</v>
      </c>
      <c r="E1164" t="s">
        <v>14</v>
      </c>
      <c r="F1164">
        <v>26</v>
      </c>
      <c r="G1164">
        <v>22</v>
      </c>
      <c r="H1164">
        <v>48</v>
      </c>
      <c r="I1164">
        <v>24</v>
      </c>
      <c r="J1164">
        <v>54</v>
      </c>
      <c r="K1164" t="s">
        <v>15</v>
      </c>
      <c r="L1164" t="s">
        <v>30</v>
      </c>
    </row>
    <row r="1165" spans="1:12" x14ac:dyDescent="0.25">
      <c r="A1165">
        <v>202307</v>
      </c>
      <c r="B1165" t="s">
        <v>268</v>
      </c>
      <c r="C1165" t="s">
        <v>190</v>
      </c>
      <c r="D1165">
        <v>41</v>
      </c>
      <c r="E1165" t="s">
        <v>14</v>
      </c>
      <c r="F1165">
        <v>26</v>
      </c>
      <c r="G1165">
        <v>17</v>
      </c>
      <c r="H1165">
        <v>50</v>
      </c>
      <c r="I1165">
        <v>18</v>
      </c>
      <c r="J1165">
        <v>50</v>
      </c>
      <c r="K1165" t="s">
        <v>18</v>
      </c>
      <c r="L1165" t="s">
        <v>16</v>
      </c>
    </row>
    <row r="1166" spans="1:12" x14ac:dyDescent="0.25">
      <c r="A1166">
        <v>202307</v>
      </c>
      <c r="B1166" t="s">
        <v>269</v>
      </c>
      <c r="C1166" t="s">
        <v>190</v>
      </c>
      <c r="D1166">
        <v>44</v>
      </c>
      <c r="E1166" t="s">
        <v>14</v>
      </c>
      <c r="F1166">
        <v>26</v>
      </c>
      <c r="G1166">
        <v>16</v>
      </c>
      <c r="H1166">
        <v>53</v>
      </c>
      <c r="I1166">
        <v>15</v>
      </c>
      <c r="J1166">
        <v>53</v>
      </c>
      <c r="K1166" t="s">
        <v>18</v>
      </c>
      <c r="L1166" t="s">
        <v>30</v>
      </c>
    </row>
    <row r="1167" spans="1:12" x14ac:dyDescent="0.25">
      <c r="A1167">
        <v>202307</v>
      </c>
      <c r="B1167" t="s">
        <v>270</v>
      </c>
      <c r="C1167" t="s">
        <v>190</v>
      </c>
      <c r="D1167">
        <v>43</v>
      </c>
      <c r="E1167" t="s">
        <v>14</v>
      </c>
      <c r="F1167">
        <v>25</v>
      </c>
      <c r="G1167">
        <v>16</v>
      </c>
      <c r="H1167">
        <v>43</v>
      </c>
      <c r="I1167">
        <v>15</v>
      </c>
      <c r="J1167">
        <v>43</v>
      </c>
      <c r="K1167" t="s">
        <v>15</v>
      </c>
      <c r="L1167" t="s">
        <v>16</v>
      </c>
    </row>
    <row r="1168" spans="1:12" x14ac:dyDescent="0.25">
      <c r="A1168">
        <v>202308</v>
      </c>
      <c r="B1168" t="s">
        <v>298</v>
      </c>
      <c r="C1168" t="s">
        <v>22</v>
      </c>
      <c r="D1168">
        <v>56</v>
      </c>
      <c r="E1168">
        <v>79</v>
      </c>
      <c r="F1168">
        <v>41</v>
      </c>
      <c r="G1168">
        <v>10</v>
      </c>
      <c r="H1168">
        <v>19</v>
      </c>
      <c r="I1168">
        <v>24</v>
      </c>
      <c r="J1168">
        <v>79</v>
      </c>
      <c r="K1168" t="s">
        <v>64</v>
      </c>
      <c r="L1168" t="s">
        <v>30</v>
      </c>
    </row>
    <row r="1169" spans="1:12" x14ac:dyDescent="0.25">
      <c r="A1169">
        <v>202308</v>
      </c>
      <c r="B1169" t="s">
        <v>299</v>
      </c>
      <c r="C1169" t="s">
        <v>22</v>
      </c>
      <c r="D1169">
        <v>51</v>
      </c>
      <c r="E1169">
        <v>74</v>
      </c>
      <c r="F1169">
        <v>42</v>
      </c>
      <c r="G1169">
        <v>9</v>
      </c>
      <c r="H1169">
        <v>22</v>
      </c>
      <c r="I1169">
        <v>24</v>
      </c>
      <c r="J1169">
        <v>74</v>
      </c>
      <c r="K1169" t="s">
        <v>64</v>
      </c>
      <c r="L1169" t="s">
        <v>30</v>
      </c>
    </row>
    <row r="1170" spans="1:12" x14ac:dyDescent="0.25">
      <c r="A1170">
        <v>202308</v>
      </c>
      <c r="B1170" t="s">
        <v>300</v>
      </c>
      <c r="C1170" t="s">
        <v>22</v>
      </c>
      <c r="D1170">
        <v>60</v>
      </c>
      <c r="E1170">
        <v>82</v>
      </c>
      <c r="F1170">
        <v>40</v>
      </c>
      <c r="G1170">
        <v>9</v>
      </c>
      <c r="H1170">
        <v>32</v>
      </c>
      <c r="I1170">
        <v>29</v>
      </c>
      <c r="J1170">
        <v>82</v>
      </c>
      <c r="K1170" t="s">
        <v>64</v>
      </c>
      <c r="L1170" t="s">
        <v>30</v>
      </c>
    </row>
    <row r="1171" spans="1:12" x14ac:dyDescent="0.25">
      <c r="A1171">
        <v>202308</v>
      </c>
      <c r="B1171" t="s">
        <v>301</v>
      </c>
      <c r="C1171" t="s">
        <v>22</v>
      </c>
      <c r="D1171">
        <v>62</v>
      </c>
      <c r="E1171">
        <v>91</v>
      </c>
      <c r="F1171">
        <v>38</v>
      </c>
      <c r="G1171">
        <v>11</v>
      </c>
      <c r="H1171">
        <v>39</v>
      </c>
      <c r="I1171">
        <v>24</v>
      </c>
      <c r="J1171">
        <v>91</v>
      </c>
      <c r="K1171" t="s">
        <v>64</v>
      </c>
      <c r="L1171" t="s">
        <v>30</v>
      </c>
    </row>
    <row r="1172" spans="1:12" x14ac:dyDescent="0.25">
      <c r="A1172">
        <v>202308</v>
      </c>
      <c r="B1172" t="s">
        <v>271</v>
      </c>
      <c r="C1172" t="s">
        <v>22</v>
      </c>
      <c r="D1172">
        <v>57</v>
      </c>
      <c r="E1172">
        <v>91</v>
      </c>
      <c r="F1172">
        <v>39</v>
      </c>
      <c r="G1172">
        <v>8</v>
      </c>
      <c r="H1172">
        <v>33</v>
      </c>
      <c r="I1172">
        <v>22</v>
      </c>
      <c r="J1172">
        <v>91</v>
      </c>
      <c r="K1172" t="s">
        <v>64</v>
      </c>
      <c r="L1172" t="s">
        <v>30</v>
      </c>
    </row>
    <row r="1173" spans="1:12" x14ac:dyDescent="0.25">
      <c r="A1173">
        <v>202308</v>
      </c>
      <c r="B1173" t="s">
        <v>272</v>
      </c>
      <c r="C1173" t="s">
        <v>22</v>
      </c>
      <c r="D1173">
        <v>58</v>
      </c>
      <c r="E1173">
        <v>97</v>
      </c>
      <c r="F1173">
        <v>39</v>
      </c>
      <c r="G1173">
        <v>11</v>
      </c>
      <c r="H1173">
        <v>30</v>
      </c>
      <c r="I1173">
        <v>22</v>
      </c>
      <c r="J1173">
        <v>97</v>
      </c>
      <c r="K1173" t="s">
        <v>64</v>
      </c>
      <c r="L1173" t="s">
        <v>30</v>
      </c>
    </row>
    <row r="1174" spans="1:12" x14ac:dyDescent="0.25">
      <c r="A1174">
        <v>202308</v>
      </c>
      <c r="B1174" t="s">
        <v>273</v>
      </c>
      <c r="C1174" t="s">
        <v>22</v>
      </c>
      <c r="D1174">
        <v>72</v>
      </c>
      <c r="E1174">
        <v>114</v>
      </c>
      <c r="F1174">
        <v>40</v>
      </c>
      <c r="G1174">
        <v>13</v>
      </c>
      <c r="H1174">
        <v>28</v>
      </c>
      <c r="I1174">
        <v>39</v>
      </c>
      <c r="J1174">
        <v>114</v>
      </c>
      <c r="K1174" t="s">
        <v>64</v>
      </c>
      <c r="L1174" t="s">
        <v>60</v>
      </c>
    </row>
    <row r="1175" spans="1:12" x14ac:dyDescent="0.25">
      <c r="A1175">
        <v>202308</v>
      </c>
      <c r="B1175" t="s">
        <v>274</v>
      </c>
      <c r="C1175" t="s">
        <v>22</v>
      </c>
      <c r="D1175">
        <v>67</v>
      </c>
      <c r="E1175">
        <v>90</v>
      </c>
      <c r="F1175">
        <v>41</v>
      </c>
      <c r="G1175">
        <v>10</v>
      </c>
      <c r="H1175">
        <v>19</v>
      </c>
      <c r="I1175">
        <v>29</v>
      </c>
      <c r="J1175">
        <v>90</v>
      </c>
      <c r="K1175" t="s">
        <v>64</v>
      </c>
      <c r="L1175" t="s">
        <v>30</v>
      </c>
    </row>
    <row r="1176" spans="1:12" x14ac:dyDescent="0.25">
      <c r="A1176">
        <v>202308</v>
      </c>
      <c r="B1176" t="s">
        <v>275</v>
      </c>
      <c r="C1176" t="s">
        <v>22</v>
      </c>
      <c r="D1176">
        <v>58</v>
      </c>
      <c r="E1176">
        <v>79</v>
      </c>
      <c r="F1176">
        <v>39</v>
      </c>
      <c r="G1176">
        <v>9</v>
      </c>
      <c r="H1176">
        <v>24</v>
      </c>
      <c r="I1176">
        <v>24</v>
      </c>
      <c r="J1176">
        <v>79</v>
      </c>
      <c r="K1176" t="s">
        <v>64</v>
      </c>
      <c r="L1176" t="s">
        <v>30</v>
      </c>
    </row>
    <row r="1177" spans="1:12" x14ac:dyDescent="0.25">
      <c r="A1177">
        <v>202308</v>
      </c>
      <c r="B1177" t="s">
        <v>276</v>
      </c>
      <c r="C1177" t="s">
        <v>22</v>
      </c>
      <c r="D1177">
        <v>58</v>
      </c>
      <c r="E1177">
        <v>87</v>
      </c>
      <c r="F1177">
        <v>41</v>
      </c>
      <c r="G1177">
        <v>10</v>
      </c>
      <c r="H1177">
        <v>27</v>
      </c>
      <c r="I1177">
        <v>31</v>
      </c>
      <c r="J1177">
        <v>87</v>
      </c>
      <c r="K1177" t="s">
        <v>64</v>
      </c>
      <c r="L1177" t="s">
        <v>30</v>
      </c>
    </row>
    <row r="1178" spans="1:12" x14ac:dyDescent="0.25">
      <c r="A1178">
        <v>202308</v>
      </c>
      <c r="B1178" t="s">
        <v>277</v>
      </c>
      <c r="C1178" t="s">
        <v>22</v>
      </c>
      <c r="D1178">
        <v>66</v>
      </c>
      <c r="E1178">
        <v>96</v>
      </c>
      <c r="F1178">
        <v>40</v>
      </c>
      <c r="G1178">
        <v>10</v>
      </c>
      <c r="H1178">
        <v>29</v>
      </c>
      <c r="I1178">
        <v>29</v>
      </c>
      <c r="J1178">
        <v>96</v>
      </c>
      <c r="K1178" t="s">
        <v>64</v>
      </c>
      <c r="L1178" t="s">
        <v>30</v>
      </c>
    </row>
    <row r="1179" spans="1:12" x14ac:dyDescent="0.25">
      <c r="A1179">
        <v>202308</v>
      </c>
      <c r="B1179" t="s">
        <v>278</v>
      </c>
      <c r="C1179" t="s">
        <v>22</v>
      </c>
      <c r="D1179">
        <v>66</v>
      </c>
      <c r="E1179">
        <v>98</v>
      </c>
      <c r="F1179">
        <v>42</v>
      </c>
      <c r="G1179">
        <v>12</v>
      </c>
      <c r="H1179">
        <v>28</v>
      </c>
      <c r="I1179">
        <v>28</v>
      </c>
      <c r="J1179">
        <v>98</v>
      </c>
      <c r="K1179" t="s">
        <v>64</v>
      </c>
      <c r="L1179" t="s">
        <v>30</v>
      </c>
    </row>
    <row r="1180" spans="1:12" x14ac:dyDescent="0.25">
      <c r="A1180">
        <v>202308</v>
      </c>
      <c r="B1180" t="s">
        <v>279</v>
      </c>
      <c r="C1180" t="s">
        <v>22</v>
      </c>
      <c r="D1180">
        <v>59</v>
      </c>
      <c r="E1180">
        <v>87</v>
      </c>
      <c r="F1180">
        <v>43</v>
      </c>
      <c r="G1180">
        <v>12</v>
      </c>
      <c r="H1180">
        <v>27</v>
      </c>
      <c r="I1180">
        <v>24</v>
      </c>
      <c r="J1180">
        <v>87</v>
      </c>
      <c r="K1180" t="s">
        <v>64</v>
      </c>
      <c r="L1180" t="s">
        <v>30</v>
      </c>
    </row>
    <row r="1181" spans="1:12" x14ac:dyDescent="0.25">
      <c r="A1181">
        <v>202308</v>
      </c>
      <c r="B1181" t="s">
        <v>280</v>
      </c>
      <c r="C1181" t="s">
        <v>22</v>
      </c>
      <c r="D1181">
        <v>56</v>
      </c>
      <c r="E1181">
        <v>82</v>
      </c>
      <c r="F1181">
        <v>42</v>
      </c>
      <c r="G1181">
        <v>12</v>
      </c>
      <c r="H1181">
        <v>30</v>
      </c>
      <c r="I1181">
        <v>25</v>
      </c>
      <c r="J1181">
        <v>82</v>
      </c>
      <c r="K1181" t="s">
        <v>64</v>
      </c>
      <c r="L1181" t="s">
        <v>30</v>
      </c>
    </row>
    <row r="1182" spans="1:12" x14ac:dyDescent="0.25">
      <c r="A1182">
        <v>202308</v>
      </c>
      <c r="B1182" t="s">
        <v>281</v>
      </c>
      <c r="C1182" t="s">
        <v>22</v>
      </c>
      <c r="D1182">
        <v>61</v>
      </c>
      <c r="E1182">
        <v>90</v>
      </c>
      <c r="F1182">
        <v>46</v>
      </c>
      <c r="G1182">
        <v>11</v>
      </c>
      <c r="H1182">
        <v>26</v>
      </c>
      <c r="I1182">
        <v>33</v>
      </c>
      <c r="J1182">
        <v>90</v>
      </c>
      <c r="K1182" t="s">
        <v>64</v>
      </c>
      <c r="L1182" t="s">
        <v>30</v>
      </c>
    </row>
    <row r="1183" spans="1:12" x14ac:dyDescent="0.25">
      <c r="A1183">
        <v>202308</v>
      </c>
      <c r="B1183" t="s">
        <v>282</v>
      </c>
      <c r="C1183" t="s">
        <v>22</v>
      </c>
      <c r="D1183">
        <v>63</v>
      </c>
      <c r="E1183">
        <v>93</v>
      </c>
      <c r="F1183">
        <v>42</v>
      </c>
      <c r="G1183">
        <v>12</v>
      </c>
      <c r="H1183">
        <v>28</v>
      </c>
      <c r="I1183">
        <v>35</v>
      </c>
      <c r="J1183">
        <v>93</v>
      </c>
      <c r="K1183" t="s">
        <v>64</v>
      </c>
      <c r="L1183" t="s">
        <v>30</v>
      </c>
    </row>
    <row r="1184" spans="1:12" x14ac:dyDescent="0.25">
      <c r="A1184">
        <v>202308</v>
      </c>
      <c r="B1184" t="s">
        <v>283</v>
      </c>
      <c r="C1184" t="s">
        <v>22</v>
      </c>
      <c r="D1184">
        <v>61</v>
      </c>
      <c r="E1184">
        <v>87</v>
      </c>
      <c r="F1184">
        <v>42</v>
      </c>
      <c r="G1184">
        <v>11</v>
      </c>
      <c r="H1184">
        <v>21</v>
      </c>
      <c r="I1184">
        <v>29</v>
      </c>
      <c r="J1184">
        <v>87</v>
      </c>
      <c r="K1184" t="s">
        <v>64</v>
      </c>
      <c r="L1184" t="s">
        <v>30</v>
      </c>
    </row>
    <row r="1185" spans="1:12" x14ac:dyDescent="0.25">
      <c r="A1185">
        <v>202308</v>
      </c>
      <c r="B1185" t="s">
        <v>284</v>
      </c>
      <c r="C1185" t="s">
        <v>22</v>
      </c>
      <c r="D1185">
        <v>46</v>
      </c>
      <c r="E1185">
        <v>67</v>
      </c>
      <c r="F1185">
        <v>40</v>
      </c>
      <c r="G1185">
        <v>12</v>
      </c>
      <c r="H1185">
        <v>24</v>
      </c>
      <c r="I1185">
        <v>22</v>
      </c>
      <c r="J1185">
        <v>67</v>
      </c>
      <c r="K1185" t="s">
        <v>64</v>
      </c>
      <c r="L1185" t="s">
        <v>30</v>
      </c>
    </row>
    <row r="1186" spans="1:12" x14ac:dyDescent="0.25">
      <c r="A1186">
        <v>202308</v>
      </c>
      <c r="B1186" t="s">
        <v>285</v>
      </c>
      <c r="C1186" t="s">
        <v>22</v>
      </c>
      <c r="D1186">
        <v>56</v>
      </c>
      <c r="E1186">
        <v>84</v>
      </c>
      <c r="F1186">
        <v>41</v>
      </c>
      <c r="G1186">
        <v>12</v>
      </c>
      <c r="H1186">
        <v>28</v>
      </c>
      <c r="I1186">
        <v>28</v>
      </c>
      <c r="J1186">
        <v>84</v>
      </c>
      <c r="K1186" t="s">
        <v>64</v>
      </c>
      <c r="L1186" t="s">
        <v>30</v>
      </c>
    </row>
    <row r="1187" spans="1:12" x14ac:dyDescent="0.25">
      <c r="A1187">
        <v>202308</v>
      </c>
      <c r="B1187" t="s">
        <v>286</v>
      </c>
      <c r="C1187" t="s">
        <v>22</v>
      </c>
      <c r="D1187">
        <v>59</v>
      </c>
      <c r="E1187">
        <v>86</v>
      </c>
      <c r="F1187">
        <v>42</v>
      </c>
      <c r="G1187">
        <v>13</v>
      </c>
      <c r="H1187">
        <v>30</v>
      </c>
      <c r="I1187">
        <v>20</v>
      </c>
      <c r="J1187">
        <v>86</v>
      </c>
      <c r="K1187" t="s">
        <v>64</v>
      </c>
      <c r="L1187" t="s">
        <v>30</v>
      </c>
    </row>
    <row r="1188" spans="1:12" x14ac:dyDescent="0.25">
      <c r="A1188">
        <v>202308</v>
      </c>
      <c r="B1188" t="s">
        <v>287</v>
      </c>
      <c r="C1188" t="s">
        <v>22</v>
      </c>
      <c r="D1188">
        <v>57</v>
      </c>
      <c r="E1188">
        <v>82</v>
      </c>
      <c r="F1188">
        <v>40</v>
      </c>
      <c r="G1188">
        <v>13</v>
      </c>
      <c r="H1188">
        <v>28</v>
      </c>
      <c r="I1188">
        <v>21</v>
      </c>
      <c r="J1188">
        <v>82</v>
      </c>
      <c r="K1188" t="s">
        <v>64</v>
      </c>
      <c r="L1188" t="s">
        <v>30</v>
      </c>
    </row>
    <row r="1189" spans="1:12" x14ac:dyDescent="0.25">
      <c r="A1189">
        <v>202308</v>
      </c>
      <c r="B1189" t="s">
        <v>288</v>
      </c>
      <c r="C1189" t="s">
        <v>22</v>
      </c>
      <c r="D1189">
        <v>59</v>
      </c>
      <c r="E1189">
        <v>88</v>
      </c>
      <c r="F1189">
        <v>42</v>
      </c>
      <c r="G1189">
        <v>14</v>
      </c>
      <c r="H1189">
        <v>25</v>
      </c>
      <c r="I1189">
        <v>30</v>
      </c>
      <c r="J1189">
        <v>88</v>
      </c>
      <c r="K1189" t="s">
        <v>64</v>
      </c>
      <c r="L1189" t="s">
        <v>30</v>
      </c>
    </row>
    <row r="1190" spans="1:12" x14ac:dyDescent="0.25">
      <c r="A1190">
        <v>202308</v>
      </c>
      <c r="B1190" t="s">
        <v>289</v>
      </c>
      <c r="C1190" t="s">
        <v>22</v>
      </c>
      <c r="D1190">
        <v>64</v>
      </c>
      <c r="E1190">
        <v>96</v>
      </c>
      <c r="F1190">
        <v>41</v>
      </c>
      <c r="G1190">
        <v>14</v>
      </c>
      <c r="H1190">
        <v>29</v>
      </c>
      <c r="I1190">
        <v>37</v>
      </c>
      <c r="J1190">
        <v>96</v>
      </c>
      <c r="K1190" t="s">
        <v>64</v>
      </c>
      <c r="L1190" t="s">
        <v>30</v>
      </c>
    </row>
    <row r="1191" spans="1:12" x14ac:dyDescent="0.25">
      <c r="A1191">
        <v>202308</v>
      </c>
      <c r="B1191" t="s">
        <v>290</v>
      </c>
      <c r="C1191" t="s">
        <v>22</v>
      </c>
      <c r="D1191">
        <v>64</v>
      </c>
      <c r="E1191">
        <v>89</v>
      </c>
      <c r="F1191">
        <v>45</v>
      </c>
      <c r="G1191">
        <v>12</v>
      </c>
      <c r="H1191">
        <v>26</v>
      </c>
      <c r="I1191">
        <v>27</v>
      </c>
      <c r="J1191">
        <v>89</v>
      </c>
      <c r="K1191" t="s">
        <v>64</v>
      </c>
      <c r="L1191" t="s">
        <v>30</v>
      </c>
    </row>
    <row r="1192" spans="1:12" x14ac:dyDescent="0.25">
      <c r="A1192">
        <v>202308</v>
      </c>
      <c r="B1192" t="s">
        <v>291</v>
      </c>
      <c r="C1192" t="s">
        <v>22</v>
      </c>
      <c r="D1192">
        <v>60</v>
      </c>
      <c r="E1192">
        <v>90</v>
      </c>
      <c r="F1192">
        <v>45</v>
      </c>
      <c r="G1192">
        <v>13</v>
      </c>
      <c r="H1192">
        <v>40</v>
      </c>
      <c r="I1192">
        <v>35</v>
      </c>
      <c r="J1192">
        <v>90</v>
      </c>
      <c r="K1192" t="s">
        <v>64</v>
      </c>
      <c r="L1192" t="s">
        <v>30</v>
      </c>
    </row>
    <row r="1193" spans="1:12" x14ac:dyDescent="0.25">
      <c r="A1193">
        <v>202308</v>
      </c>
      <c r="B1193" t="s">
        <v>292</v>
      </c>
      <c r="C1193" t="s">
        <v>22</v>
      </c>
      <c r="D1193">
        <v>77</v>
      </c>
      <c r="E1193">
        <v>84</v>
      </c>
      <c r="F1193">
        <v>42</v>
      </c>
      <c r="G1193">
        <v>8</v>
      </c>
      <c r="H1193">
        <v>30</v>
      </c>
      <c r="I1193">
        <v>23</v>
      </c>
      <c r="J1193">
        <v>84</v>
      </c>
      <c r="K1193" t="s">
        <v>64</v>
      </c>
      <c r="L1193" t="s">
        <v>30</v>
      </c>
    </row>
    <row r="1194" spans="1:12" x14ac:dyDescent="0.25">
      <c r="A1194">
        <v>202308</v>
      </c>
      <c r="B1194" t="s">
        <v>293</v>
      </c>
      <c r="C1194" t="s">
        <v>22</v>
      </c>
      <c r="D1194">
        <v>64</v>
      </c>
      <c r="E1194">
        <v>94</v>
      </c>
      <c r="F1194">
        <v>40</v>
      </c>
      <c r="G1194">
        <v>12</v>
      </c>
      <c r="H1194">
        <v>42</v>
      </c>
      <c r="I1194">
        <v>23</v>
      </c>
      <c r="J1194">
        <v>94</v>
      </c>
      <c r="K1194" t="s">
        <v>64</v>
      </c>
      <c r="L1194" t="s">
        <v>30</v>
      </c>
    </row>
    <row r="1195" spans="1:12" x14ac:dyDescent="0.25">
      <c r="A1195">
        <v>202308</v>
      </c>
      <c r="B1195" t="s">
        <v>294</v>
      </c>
      <c r="C1195" t="s">
        <v>22</v>
      </c>
      <c r="D1195">
        <v>62</v>
      </c>
      <c r="E1195">
        <v>85</v>
      </c>
      <c r="F1195">
        <v>41</v>
      </c>
      <c r="G1195">
        <v>13</v>
      </c>
      <c r="H1195">
        <v>28</v>
      </c>
      <c r="I1195">
        <v>30</v>
      </c>
      <c r="J1195">
        <v>85</v>
      </c>
      <c r="K1195" t="s">
        <v>64</v>
      </c>
      <c r="L1195" t="s">
        <v>30</v>
      </c>
    </row>
    <row r="1196" spans="1:12" x14ac:dyDescent="0.25">
      <c r="A1196">
        <v>202308</v>
      </c>
      <c r="B1196" t="s">
        <v>295</v>
      </c>
      <c r="C1196" t="s">
        <v>22</v>
      </c>
      <c r="D1196">
        <v>63</v>
      </c>
      <c r="E1196">
        <v>90</v>
      </c>
      <c r="F1196">
        <v>45</v>
      </c>
      <c r="G1196">
        <v>14</v>
      </c>
      <c r="H1196">
        <v>23</v>
      </c>
      <c r="I1196">
        <v>30</v>
      </c>
      <c r="J1196">
        <v>90</v>
      </c>
      <c r="K1196" t="s">
        <v>64</v>
      </c>
      <c r="L1196" t="s">
        <v>30</v>
      </c>
    </row>
    <row r="1197" spans="1:12" x14ac:dyDescent="0.25">
      <c r="A1197">
        <v>202308</v>
      </c>
      <c r="B1197" t="s">
        <v>296</v>
      </c>
      <c r="C1197" t="s">
        <v>22</v>
      </c>
      <c r="D1197">
        <v>64</v>
      </c>
      <c r="E1197">
        <v>90</v>
      </c>
      <c r="F1197">
        <v>44</v>
      </c>
      <c r="G1197">
        <v>13</v>
      </c>
      <c r="H1197">
        <v>32</v>
      </c>
      <c r="I1197">
        <v>32</v>
      </c>
      <c r="J1197">
        <v>90</v>
      </c>
      <c r="K1197" t="s">
        <v>64</v>
      </c>
      <c r="L1197" t="s">
        <v>30</v>
      </c>
    </row>
    <row r="1198" spans="1:12" x14ac:dyDescent="0.25">
      <c r="A1198">
        <v>202308</v>
      </c>
      <c r="B1198" t="s">
        <v>297</v>
      </c>
      <c r="C1198" t="s">
        <v>22</v>
      </c>
      <c r="D1198">
        <v>68</v>
      </c>
      <c r="E1198">
        <v>104</v>
      </c>
      <c r="F1198">
        <v>44</v>
      </c>
      <c r="G1198">
        <v>13</v>
      </c>
      <c r="H1198">
        <v>39</v>
      </c>
      <c r="I1198">
        <v>34</v>
      </c>
      <c r="J1198">
        <v>104</v>
      </c>
      <c r="K1198" t="s">
        <v>64</v>
      </c>
      <c r="L1198" t="s">
        <v>60</v>
      </c>
    </row>
    <row r="1199" spans="1:12" x14ac:dyDescent="0.25">
      <c r="A1199">
        <v>202308</v>
      </c>
      <c r="B1199" t="s">
        <v>298</v>
      </c>
      <c r="C1199" t="s">
        <v>56</v>
      </c>
      <c r="D1199">
        <v>67</v>
      </c>
      <c r="E1199">
        <v>79</v>
      </c>
      <c r="F1199">
        <v>57</v>
      </c>
      <c r="G1199">
        <v>7</v>
      </c>
      <c r="H1199">
        <v>27</v>
      </c>
      <c r="I1199">
        <v>22</v>
      </c>
      <c r="J1199">
        <v>79</v>
      </c>
      <c r="K1199" t="s">
        <v>64</v>
      </c>
      <c r="L1199" t="s">
        <v>30</v>
      </c>
    </row>
    <row r="1200" spans="1:12" x14ac:dyDescent="0.25">
      <c r="A1200">
        <v>202308</v>
      </c>
      <c r="B1200" t="s">
        <v>299</v>
      </c>
      <c r="C1200" t="s">
        <v>56</v>
      </c>
      <c r="D1200">
        <v>66</v>
      </c>
      <c r="E1200">
        <v>77</v>
      </c>
      <c r="F1200">
        <v>56</v>
      </c>
      <c r="G1200">
        <v>7</v>
      </c>
      <c r="H1200">
        <v>24</v>
      </c>
      <c r="I1200">
        <v>23</v>
      </c>
      <c r="J1200">
        <v>77</v>
      </c>
      <c r="K1200" t="s">
        <v>64</v>
      </c>
      <c r="L1200" t="s">
        <v>30</v>
      </c>
    </row>
    <row r="1201" spans="1:12" x14ac:dyDescent="0.25">
      <c r="A1201">
        <v>202308</v>
      </c>
      <c r="B1201" t="s">
        <v>300</v>
      </c>
      <c r="C1201" t="s">
        <v>56</v>
      </c>
      <c r="D1201">
        <v>68</v>
      </c>
      <c r="E1201">
        <v>79</v>
      </c>
      <c r="F1201">
        <v>54</v>
      </c>
      <c r="G1201">
        <v>7</v>
      </c>
      <c r="H1201">
        <v>32</v>
      </c>
      <c r="I1201">
        <v>20</v>
      </c>
      <c r="J1201">
        <v>79</v>
      </c>
      <c r="K1201" t="s">
        <v>64</v>
      </c>
      <c r="L1201" t="s">
        <v>30</v>
      </c>
    </row>
    <row r="1202" spans="1:12" x14ac:dyDescent="0.25">
      <c r="A1202">
        <v>202308</v>
      </c>
      <c r="B1202" t="s">
        <v>301</v>
      </c>
      <c r="C1202" t="s">
        <v>56</v>
      </c>
      <c r="D1202">
        <v>74</v>
      </c>
      <c r="E1202">
        <v>90</v>
      </c>
      <c r="F1202">
        <v>54</v>
      </c>
      <c r="G1202">
        <v>7</v>
      </c>
      <c r="H1202">
        <v>40</v>
      </c>
      <c r="I1202">
        <v>18</v>
      </c>
      <c r="J1202">
        <v>90</v>
      </c>
      <c r="K1202" t="s">
        <v>64</v>
      </c>
      <c r="L1202" t="s">
        <v>30</v>
      </c>
    </row>
    <row r="1203" spans="1:12" x14ac:dyDescent="0.25">
      <c r="A1203">
        <v>202306</v>
      </c>
      <c r="B1203" t="s">
        <v>235</v>
      </c>
      <c r="C1203" t="s">
        <v>22</v>
      </c>
      <c r="D1203">
        <v>54</v>
      </c>
      <c r="E1203">
        <v>81</v>
      </c>
      <c r="F1203">
        <v>44</v>
      </c>
      <c r="G1203">
        <v>11</v>
      </c>
      <c r="H1203">
        <v>21</v>
      </c>
      <c r="I1203">
        <v>22</v>
      </c>
      <c r="J1203">
        <v>81</v>
      </c>
      <c r="K1203" t="s">
        <v>64</v>
      </c>
      <c r="L1203" t="s">
        <v>30</v>
      </c>
    </row>
    <row r="1204" spans="1:12" x14ac:dyDescent="0.25">
      <c r="A1204">
        <v>202306</v>
      </c>
      <c r="B1204" t="s">
        <v>236</v>
      </c>
      <c r="C1204" t="s">
        <v>22</v>
      </c>
      <c r="D1204">
        <v>56</v>
      </c>
      <c r="E1204">
        <v>75</v>
      </c>
      <c r="F1204">
        <v>43</v>
      </c>
      <c r="G1204">
        <v>13</v>
      </c>
      <c r="H1204">
        <v>15</v>
      </c>
      <c r="I1204">
        <v>23</v>
      </c>
      <c r="J1204">
        <v>75</v>
      </c>
      <c r="K1204" t="s">
        <v>64</v>
      </c>
      <c r="L1204" t="s">
        <v>30</v>
      </c>
    </row>
    <row r="1205" spans="1:12" x14ac:dyDescent="0.25">
      <c r="A1205">
        <v>202306</v>
      </c>
      <c r="B1205" t="s">
        <v>237</v>
      </c>
      <c r="C1205" t="s">
        <v>22</v>
      </c>
      <c r="D1205">
        <v>48</v>
      </c>
      <c r="E1205">
        <v>74</v>
      </c>
      <c r="F1205">
        <v>38</v>
      </c>
      <c r="G1205">
        <v>11</v>
      </c>
      <c r="H1205">
        <v>31</v>
      </c>
      <c r="I1205">
        <v>25</v>
      </c>
      <c r="J1205">
        <v>74</v>
      </c>
      <c r="K1205" t="s">
        <v>64</v>
      </c>
      <c r="L1205" t="s">
        <v>30</v>
      </c>
    </row>
    <row r="1206" spans="1:12" x14ac:dyDescent="0.25">
      <c r="A1206">
        <v>202306</v>
      </c>
      <c r="B1206" t="s">
        <v>238</v>
      </c>
      <c r="C1206" t="s">
        <v>22</v>
      </c>
      <c r="D1206">
        <v>63</v>
      </c>
      <c r="E1206">
        <v>92</v>
      </c>
      <c r="F1206">
        <v>42</v>
      </c>
      <c r="G1206">
        <v>11</v>
      </c>
      <c r="H1206">
        <v>32</v>
      </c>
      <c r="I1206">
        <v>23</v>
      </c>
      <c r="J1206">
        <v>92</v>
      </c>
      <c r="K1206" t="s">
        <v>64</v>
      </c>
      <c r="L1206" t="s">
        <v>30</v>
      </c>
    </row>
    <row r="1207" spans="1:12" x14ac:dyDescent="0.25">
      <c r="A1207">
        <v>202306</v>
      </c>
      <c r="B1207" t="s">
        <v>239</v>
      </c>
      <c r="C1207" t="s">
        <v>22</v>
      </c>
      <c r="D1207">
        <v>60</v>
      </c>
      <c r="E1207">
        <v>89</v>
      </c>
      <c r="F1207">
        <v>38</v>
      </c>
      <c r="G1207">
        <v>12</v>
      </c>
      <c r="H1207">
        <v>23</v>
      </c>
      <c r="I1207">
        <v>24</v>
      </c>
      <c r="J1207">
        <v>89</v>
      </c>
      <c r="K1207" t="s">
        <v>64</v>
      </c>
      <c r="L1207" t="s">
        <v>30</v>
      </c>
    </row>
    <row r="1208" spans="1:12" x14ac:dyDescent="0.25">
      <c r="A1208">
        <v>202306</v>
      </c>
      <c r="B1208" t="s">
        <v>217</v>
      </c>
      <c r="C1208" t="s">
        <v>22</v>
      </c>
      <c r="D1208">
        <v>57</v>
      </c>
      <c r="E1208">
        <v>80</v>
      </c>
      <c r="F1208">
        <v>44</v>
      </c>
      <c r="G1208">
        <v>10</v>
      </c>
      <c r="H1208">
        <v>19</v>
      </c>
      <c r="I1208">
        <v>26</v>
      </c>
      <c r="J1208">
        <v>80</v>
      </c>
      <c r="K1208" t="s">
        <v>64</v>
      </c>
      <c r="L1208" t="s">
        <v>30</v>
      </c>
    </row>
    <row r="1209" spans="1:12" x14ac:dyDescent="0.25">
      <c r="A1209">
        <v>202306</v>
      </c>
      <c r="B1209" t="s">
        <v>218</v>
      </c>
      <c r="C1209" t="s">
        <v>22</v>
      </c>
      <c r="D1209">
        <v>56</v>
      </c>
      <c r="E1209">
        <v>81</v>
      </c>
      <c r="F1209">
        <v>39</v>
      </c>
      <c r="G1209">
        <v>11</v>
      </c>
      <c r="H1209">
        <v>24</v>
      </c>
      <c r="I1209">
        <v>26</v>
      </c>
      <c r="J1209">
        <v>81</v>
      </c>
      <c r="K1209" t="s">
        <v>64</v>
      </c>
      <c r="L1209" t="s">
        <v>30</v>
      </c>
    </row>
    <row r="1210" spans="1:12" x14ac:dyDescent="0.25">
      <c r="A1210">
        <v>202306</v>
      </c>
      <c r="B1210" t="s">
        <v>219</v>
      </c>
      <c r="C1210" t="s">
        <v>22</v>
      </c>
      <c r="D1210">
        <v>60</v>
      </c>
      <c r="E1210">
        <v>92</v>
      </c>
      <c r="F1210">
        <v>40</v>
      </c>
      <c r="G1210">
        <v>11</v>
      </c>
      <c r="H1210">
        <v>20</v>
      </c>
      <c r="I1210">
        <v>32</v>
      </c>
      <c r="J1210">
        <v>92</v>
      </c>
      <c r="K1210" t="s">
        <v>64</v>
      </c>
      <c r="L1210" t="s">
        <v>30</v>
      </c>
    </row>
    <row r="1211" spans="1:12" x14ac:dyDescent="0.25">
      <c r="A1211">
        <v>202306</v>
      </c>
      <c r="B1211" t="s">
        <v>220</v>
      </c>
      <c r="C1211" t="s">
        <v>22</v>
      </c>
      <c r="D1211">
        <v>56</v>
      </c>
      <c r="E1211">
        <v>75</v>
      </c>
      <c r="F1211">
        <v>36</v>
      </c>
      <c r="G1211">
        <v>11</v>
      </c>
      <c r="H1211">
        <v>28</v>
      </c>
      <c r="I1211">
        <v>25</v>
      </c>
      <c r="J1211">
        <v>75</v>
      </c>
      <c r="K1211" t="s">
        <v>64</v>
      </c>
      <c r="L1211" t="s">
        <v>30</v>
      </c>
    </row>
    <row r="1212" spans="1:12" x14ac:dyDescent="0.25">
      <c r="A1212">
        <v>202306</v>
      </c>
      <c r="B1212" t="s">
        <v>221</v>
      </c>
      <c r="C1212" t="s">
        <v>22</v>
      </c>
      <c r="D1212">
        <v>57</v>
      </c>
      <c r="E1212">
        <v>85</v>
      </c>
      <c r="F1212">
        <v>46</v>
      </c>
      <c r="G1212">
        <v>13</v>
      </c>
      <c r="H1212">
        <v>23</v>
      </c>
      <c r="I1212">
        <v>28</v>
      </c>
      <c r="J1212">
        <v>85</v>
      </c>
      <c r="K1212" t="s">
        <v>64</v>
      </c>
      <c r="L1212" t="s">
        <v>30</v>
      </c>
    </row>
    <row r="1213" spans="1:12" x14ac:dyDescent="0.25">
      <c r="A1213">
        <v>202306</v>
      </c>
      <c r="B1213" t="s">
        <v>222</v>
      </c>
      <c r="C1213" t="s">
        <v>22</v>
      </c>
      <c r="D1213">
        <v>58</v>
      </c>
      <c r="E1213">
        <v>87</v>
      </c>
      <c r="F1213">
        <v>44</v>
      </c>
      <c r="G1213">
        <v>10</v>
      </c>
      <c r="H1213">
        <v>21</v>
      </c>
      <c r="I1213">
        <v>27</v>
      </c>
      <c r="J1213">
        <v>87</v>
      </c>
      <c r="K1213" t="s">
        <v>64</v>
      </c>
      <c r="L1213" t="s">
        <v>30</v>
      </c>
    </row>
    <row r="1214" spans="1:12" x14ac:dyDescent="0.25">
      <c r="A1214">
        <v>202306</v>
      </c>
      <c r="B1214" t="s">
        <v>223</v>
      </c>
      <c r="C1214" t="s">
        <v>22</v>
      </c>
      <c r="D1214">
        <v>42</v>
      </c>
      <c r="E1214">
        <v>64</v>
      </c>
      <c r="F1214">
        <v>36</v>
      </c>
      <c r="G1214">
        <v>11</v>
      </c>
      <c r="H1214">
        <v>31</v>
      </c>
      <c r="I1214">
        <v>25</v>
      </c>
      <c r="J1214">
        <v>64</v>
      </c>
      <c r="K1214" t="s">
        <v>64</v>
      </c>
      <c r="L1214" t="s">
        <v>30</v>
      </c>
    </row>
    <row r="1215" spans="1:12" x14ac:dyDescent="0.25">
      <c r="A1215">
        <v>202306</v>
      </c>
      <c r="B1215" t="s">
        <v>224</v>
      </c>
      <c r="C1215" t="s">
        <v>22</v>
      </c>
      <c r="D1215">
        <v>56</v>
      </c>
      <c r="E1215">
        <v>75</v>
      </c>
      <c r="F1215">
        <v>41</v>
      </c>
      <c r="G1215">
        <v>14</v>
      </c>
      <c r="H1215">
        <v>25</v>
      </c>
      <c r="I1215">
        <v>28</v>
      </c>
      <c r="J1215">
        <v>75</v>
      </c>
      <c r="K1215" t="s">
        <v>64</v>
      </c>
      <c r="L1215" t="s">
        <v>30</v>
      </c>
    </row>
    <row r="1216" spans="1:12" x14ac:dyDescent="0.25">
      <c r="A1216">
        <v>202306</v>
      </c>
      <c r="B1216" t="s">
        <v>225</v>
      </c>
      <c r="C1216" t="s">
        <v>22</v>
      </c>
      <c r="D1216">
        <v>55</v>
      </c>
      <c r="E1216">
        <v>87</v>
      </c>
      <c r="F1216">
        <v>41</v>
      </c>
      <c r="G1216">
        <v>10</v>
      </c>
      <c r="H1216">
        <v>36</v>
      </c>
      <c r="I1216">
        <v>26</v>
      </c>
      <c r="J1216">
        <v>87</v>
      </c>
      <c r="K1216" t="s">
        <v>64</v>
      </c>
      <c r="L1216" t="s">
        <v>30</v>
      </c>
    </row>
    <row r="1217" spans="1:12" x14ac:dyDescent="0.25">
      <c r="A1217">
        <v>202306</v>
      </c>
      <c r="B1217" t="s">
        <v>226</v>
      </c>
      <c r="C1217" t="s">
        <v>22</v>
      </c>
      <c r="D1217">
        <v>63</v>
      </c>
      <c r="E1217">
        <v>98</v>
      </c>
      <c r="F1217">
        <v>37</v>
      </c>
      <c r="G1217">
        <v>13</v>
      </c>
      <c r="H1217">
        <v>33</v>
      </c>
      <c r="I1217">
        <v>35</v>
      </c>
      <c r="J1217">
        <v>98</v>
      </c>
      <c r="K1217" t="s">
        <v>64</v>
      </c>
      <c r="L1217" t="s">
        <v>30</v>
      </c>
    </row>
    <row r="1218" spans="1:12" x14ac:dyDescent="0.25">
      <c r="A1218">
        <v>202306</v>
      </c>
      <c r="B1218" t="s">
        <v>227</v>
      </c>
      <c r="C1218" t="s">
        <v>22</v>
      </c>
      <c r="D1218">
        <v>55</v>
      </c>
      <c r="E1218">
        <v>78</v>
      </c>
      <c r="F1218">
        <v>39</v>
      </c>
      <c r="G1218">
        <v>10</v>
      </c>
      <c r="H1218">
        <v>28</v>
      </c>
      <c r="I1218">
        <v>24</v>
      </c>
      <c r="J1218">
        <v>78</v>
      </c>
      <c r="K1218" t="s">
        <v>64</v>
      </c>
      <c r="L1218" t="s">
        <v>30</v>
      </c>
    </row>
    <row r="1219" spans="1:12" x14ac:dyDescent="0.25">
      <c r="A1219">
        <v>202306</v>
      </c>
      <c r="B1219" t="s">
        <v>228</v>
      </c>
      <c r="C1219" t="s">
        <v>22</v>
      </c>
      <c r="D1219">
        <v>51</v>
      </c>
      <c r="E1219">
        <v>74</v>
      </c>
      <c r="F1219">
        <v>37</v>
      </c>
      <c r="G1219">
        <v>10</v>
      </c>
      <c r="H1219">
        <v>34</v>
      </c>
      <c r="I1219">
        <v>29</v>
      </c>
      <c r="J1219">
        <v>74</v>
      </c>
      <c r="K1219" t="s">
        <v>64</v>
      </c>
      <c r="L1219" t="s">
        <v>30</v>
      </c>
    </row>
    <row r="1220" spans="1:12" x14ac:dyDescent="0.25">
      <c r="A1220">
        <v>202306</v>
      </c>
      <c r="B1220" t="s">
        <v>229</v>
      </c>
      <c r="C1220" t="s">
        <v>22</v>
      </c>
      <c r="D1220">
        <v>55</v>
      </c>
      <c r="E1220">
        <v>83</v>
      </c>
      <c r="F1220">
        <v>36</v>
      </c>
      <c r="G1220">
        <v>10</v>
      </c>
      <c r="H1220">
        <v>39</v>
      </c>
      <c r="I1220">
        <v>24</v>
      </c>
      <c r="J1220">
        <v>83</v>
      </c>
      <c r="K1220" t="s">
        <v>64</v>
      </c>
      <c r="L1220" t="s">
        <v>30</v>
      </c>
    </row>
    <row r="1221" spans="1:12" x14ac:dyDescent="0.25">
      <c r="A1221">
        <v>202306</v>
      </c>
      <c r="B1221" t="s">
        <v>230</v>
      </c>
      <c r="C1221" t="s">
        <v>22</v>
      </c>
      <c r="D1221">
        <v>54</v>
      </c>
      <c r="E1221">
        <v>77</v>
      </c>
      <c r="F1221">
        <v>37</v>
      </c>
      <c r="G1221">
        <v>12</v>
      </c>
      <c r="H1221">
        <v>33</v>
      </c>
      <c r="I1221">
        <v>29</v>
      </c>
      <c r="J1221">
        <v>77</v>
      </c>
      <c r="K1221" t="s">
        <v>64</v>
      </c>
      <c r="L1221" t="s">
        <v>30</v>
      </c>
    </row>
    <row r="1222" spans="1:12" x14ac:dyDescent="0.25">
      <c r="A1222">
        <v>202306</v>
      </c>
      <c r="B1222" t="s">
        <v>231</v>
      </c>
      <c r="C1222" t="s">
        <v>22</v>
      </c>
      <c r="D1222">
        <v>64</v>
      </c>
      <c r="E1222">
        <v>94</v>
      </c>
      <c r="F1222">
        <v>42</v>
      </c>
      <c r="G1222">
        <v>11</v>
      </c>
      <c r="H1222">
        <v>28</v>
      </c>
      <c r="I1222">
        <v>30</v>
      </c>
      <c r="J1222">
        <v>94</v>
      </c>
      <c r="K1222" t="s">
        <v>64</v>
      </c>
      <c r="L1222" t="s">
        <v>30</v>
      </c>
    </row>
    <row r="1223" spans="1:12" x14ac:dyDescent="0.25">
      <c r="A1223">
        <v>202306</v>
      </c>
      <c r="B1223" t="s">
        <v>232</v>
      </c>
      <c r="C1223" t="s">
        <v>22</v>
      </c>
      <c r="D1223">
        <v>43</v>
      </c>
      <c r="E1223">
        <v>67</v>
      </c>
      <c r="F1223">
        <v>38</v>
      </c>
      <c r="G1223">
        <v>11</v>
      </c>
      <c r="H1223">
        <v>25</v>
      </c>
      <c r="I1223">
        <v>25</v>
      </c>
      <c r="J1223">
        <v>67</v>
      </c>
      <c r="K1223" t="s">
        <v>64</v>
      </c>
      <c r="L1223" t="s">
        <v>30</v>
      </c>
    </row>
    <row r="1224" spans="1:12" x14ac:dyDescent="0.25">
      <c r="A1224">
        <v>202306</v>
      </c>
      <c r="B1224" t="s">
        <v>233</v>
      </c>
      <c r="C1224" t="s">
        <v>22</v>
      </c>
      <c r="D1224">
        <v>36</v>
      </c>
      <c r="E1224">
        <v>56</v>
      </c>
      <c r="F1224">
        <v>37</v>
      </c>
      <c r="G1224">
        <v>9</v>
      </c>
      <c r="H1224">
        <v>24</v>
      </c>
      <c r="I1224">
        <v>16</v>
      </c>
      <c r="J1224">
        <v>56</v>
      </c>
      <c r="K1224" t="s">
        <v>64</v>
      </c>
      <c r="L1224" t="s">
        <v>30</v>
      </c>
    </row>
    <row r="1225" spans="1:12" x14ac:dyDescent="0.25">
      <c r="A1225">
        <v>202306</v>
      </c>
      <c r="B1225" t="s">
        <v>234</v>
      </c>
      <c r="C1225" t="s">
        <v>22</v>
      </c>
      <c r="D1225">
        <v>38</v>
      </c>
      <c r="E1225">
        <v>65</v>
      </c>
      <c r="F1225">
        <v>36</v>
      </c>
      <c r="G1225">
        <v>10</v>
      </c>
      <c r="H1225">
        <v>28</v>
      </c>
      <c r="I1225">
        <v>18</v>
      </c>
      <c r="J1225">
        <v>65</v>
      </c>
      <c r="K1225" t="s">
        <v>64</v>
      </c>
      <c r="L1225" t="s">
        <v>30</v>
      </c>
    </row>
    <row r="1226" spans="1:12" x14ac:dyDescent="0.25">
      <c r="A1226">
        <v>202306</v>
      </c>
      <c r="B1226" t="s">
        <v>191</v>
      </c>
      <c r="C1226" t="s">
        <v>56</v>
      </c>
      <c r="D1226">
        <v>72</v>
      </c>
      <c r="E1226">
        <v>94</v>
      </c>
      <c r="F1226">
        <v>53</v>
      </c>
      <c r="G1226">
        <v>10</v>
      </c>
      <c r="H1226">
        <v>40</v>
      </c>
      <c r="I1226">
        <v>25</v>
      </c>
      <c r="J1226">
        <v>94</v>
      </c>
      <c r="K1226" t="s">
        <v>64</v>
      </c>
      <c r="L1226" t="s">
        <v>30</v>
      </c>
    </row>
    <row r="1227" spans="1:12" x14ac:dyDescent="0.25">
      <c r="A1227">
        <v>202306</v>
      </c>
      <c r="B1227" t="s">
        <v>192</v>
      </c>
      <c r="C1227" t="s">
        <v>56</v>
      </c>
      <c r="D1227">
        <v>74</v>
      </c>
      <c r="E1227">
        <v>95</v>
      </c>
      <c r="F1227">
        <v>53</v>
      </c>
      <c r="G1227">
        <v>8</v>
      </c>
      <c r="H1227">
        <v>33</v>
      </c>
      <c r="I1227">
        <v>18</v>
      </c>
      <c r="J1227">
        <v>95</v>
      </c>
      <c r="K1227" t="s">
        <v>64</v>
      </c>
      <c r="L1227" t="s">
        <v>30</v>
      </c>
    </row>
    <row r="1228" spans="1:12" x14ac:dyDescent="0.25">
      <c r="A1228">
        <v>202306</v>
      </c>
      <c r="B1228" t="s">
        <v>193</v>
      </c>
      <c r="C1228" t="s">
        <v>56</v>
      </c>
      <c r="D1228">
        <v>69</v>
      </c>
      <c r="E1228">
        <v>87</v>
      </c>
      <c r="F1228">
        <v>55</v>
      </c>
      <c r="G1228">
        <v>7</v>
      </c>
      <c r="H1228">
        <v>33</v>
      </c>
      <c r="I1228">
        <v>17</v>
      </c>
      <c r="J1228">
        <v>87</v>
      </c>
      <c r="K1228" t="s">
        <v>64</v>
      </c>
      <c r="L1228" t="s">
        <v>30</v>
      </c>
    </row>
    <row r="1229" spans="1:12" x14ac:dyDescent="0.25">
      <c r="A1229">
        <v>202306</v>
      </c>
      <c r="B1229" t="s">
        <v>194</v>
      </c>
      <c r="C1229" t="s">
        <v>56</v>
      </c>
      <c r="D1229">
        <v>67</v>
      </c>
      <c r="E1229">
        <v>87</v>
      </c>
      <c r="F1229">
        <v>51</v>
      </c>
      <c r="G1229">
        <v>8</v>
      </c>
      <c r="H1229">
        <v>36</v>
      </c>
      <c r="I1229">
        <v>16</v>
      </c>
      <c r="J1229">
        <v>87</v>
      </c>
      <c r="K1229" t="s">
        <v>64</v>
      </c>
      <c r="L1229" t="s">
        <v>30</v>
      </c>
    </row>
    <row r="1230" spans="1:12" x14ac:dyDescent="0.25">
      <c r="A1230">
        <v>202306</v>
      </c>
      <c r="B1230" t="s">
        <v>195</v>
      </c>
      <c r="C1230" t="s">
        <v>56</v>
      </c>
      <c r="D1230">
        <v>61</v>
      </c>
      <c r="E1230">
        <v>79</v>
      </c>
      <c r="F1230">
        <v>53</v>
      </c>
      <c r="G1230">
        <v>9</v>
      </c>
      <c r="H1230">
        <v>34</v>
      </c>
      <c r="I1230">
        <v>21</v>
      </c>
      <c r="J1230">
        <v>79</v>
      </c>
      <c r="K1230" t="s">
        <v>64</v>
      </c>
      <c r="L1230" t="s">
        <v>30</v>
      </c>
    </row>
    <row r="1231" spans="1:12" x14ac:dyDescent="0.25">
      <c r="A1231">
        <v>202306</v>
      </c>
      <c r="B1231" t="s">
        <v>196</v>
      </c>
      <c r="C1231" t="s">
        <v>56</v>
      </c>
      <c r="D1231">
        <v>65</v>
      </c>
      <c r="E1231">
        <v>83</v>
      </c>
      <c r="F1231">
        <v>53</v>
      </c>
      <c r="G1231">
        <v>11</v>
      </c>
      <c r="H1231">
        <v>30</v>
      </c>
      <c r="I1231">
        <v>27</v>
      </c>
      <c r="J1231">
        <v>83</v>
      </c>
      <c r="K1231" t="s">
        <v>64</v>
      </c>
      <c r="L1231" t="s">
        <v>30</v>
      </c>
    </row>
    <row r="1232" spans="1:12" x14ac:dyDescent="0.25">
      <c r="A1232">
        <v>202306</v>
      </c>
      <c r="B1232" t="s">
        <v>197</v>
      </c>
      <c r="C1232" t="s">
        <v>56</v>
      </c>
      <c r="D1232">
        <v>69</v>
      </c>
      <c r="E1232">
        <v>86</v>
      </c>
      <c r="F1232">
        <v>56</v>
      </c>
      <c r="G1232">
        <v>17</v>
      </c>
      <c r="H1232">
        <v>23</v>
      </c>
      <c r="I1232">
        <v>35</v>
      </c>
      <c r="J1232">
        <v>86</v>
      </c>
      <c r="K1232" t="s">
        <v>64</v>
      </c>
      <c r="L1232" t="s">
        <v>30</v>
      </c>
    </row>
    <row r="1233" spans="1:12" x14ac:dyDescent="0.25">
      <c r="A1233">
        <v>202306</v>
      </c>
      <c r="B1233" t="s">
        <v>235</v>
      </c>
      <c r="C1233" t="s">
        <v>56</v>
      </c>
      <c r="D1233">
        <v>68</v>
      </c>
      <c r="E1233">
        <v>87</v>
      </c>
      <c r="F1233">
        <v>53</v>
      </c>
      <c r="G1233">
        <v>8</v>
      </c>
      <c r="H1233">
        <v>26</v>
      </c>
      <c r="I1233">
        <v>20</v>
      </c>
      <c r="J1233">
        <v>87</v>
      </c>
      <c r="K1233" t="s">
        <v>64</v>
      </c>
      <c r="L1233" t="s">
        <v>30</v>
      </c>
    </row>
    <row r="1234" spans="1:12" x14ac:dyDescent="0.25">
      <c r="A1234">
        <v>202306</v>
      </c>
      <c r="B1234" t="s">
        <v>236</v>
      </c>
      <c r="C1234" t="s">
        <v>56</v>
      </c>
      <c r="D1234">
        <v>69</v>
      </c>
      <c r="E1234">
        <v>82</v>
      </c>
      <c r="F1234">
        <v>54</v>
      </c>
      <c r="G1234">
        <v>8</v>
      </c>
      <c r="H1234">
        <v>21</v>
      </c>
      <c r="I1234">
        <v>20</v>
      </c>
      <c r="J1234">
        <v>82</v>
      </c>
      <c r="K1234" t="s">
        <v>64</v>
      </c>
      <c r="L1234" t="s">
        <v>30</v>
      </c>
    </row>
    <row r="1235" spans="1:12" x14ac:dyDescent="0.25">
      <c r="A1235">
        <v>202306</v>
      </c>
      <c r="B1235" t="s">
        <v>237</v>
      </c>
      <c r="C1235" t="s">
        <v>56</v>
      </c>
      <c r="D1235">
        <v>58</v>
      </c>
      <c r="E1235">
        <v>83</v>
      </c>
      <c r="F1235">
        <v>52</v>
      </c>
      <c r="G1235">
        <v>8</v>
      </c>
      <c r="H1235">
        <v>38</v>
      </c>
      <c r="I1235">
        <v>18</v>
      </c>
      <c r="J1235">
        <v>83</v>
      </c>
      <c r="K1235" t="s">
        <v>64</v>
      </c>
      <c r="L1235" t="s">
        <v>30</v>
      </c>
    </row>
    <row r="1236" spans="1:12" x14ac:dyDescent="0.25">
      <c r="A1236">
        <v>202306</v>
      </c>
      <c r="B1236" t="s">
        <v>238</v>
      </c>
      <c r="C1236" t="s">
        <v>56</v>
      </c>
      <c r="D1236">
        <v>70</v>
      </c>
      <c r="E1236">
        <v>98</v>
      </c>
      <c r="F1236">
        <v>55</v>
      </c>
      <c r="G1236">
        <v>8</v>
      </c>
      <c r="H1236">
        <v>34</v>
      </c>
      <c r="I1236">
        <v>18</v>
      </c>
      <c r="J1236">
        <v>98</v>
      </c>
      <c r="K1236" t="s">
        <v>64</v>
      </c>
      <c r="L1236" t="s">
        <v>30</v>
      </c>
    </row>
    <row r="1237" spans="1:12" x14ac:dyDescent="0.25">
      <c r="A1237">
        <v>202306</v>
      </c>
      <c r="B1237" t="s">
        <v>239</v>
      </c>
      <c r="C1237" t="s">
        <v>56</v>
      </c>
      <c r="D1237">
        <v>65</v>
      </c>
      <c r="E1237">
        <v>92</v>
      </c>
      <c r="F1237">
        <v>51</v>
      </c>
      <c r="G1237">
        <v>9</v>
      </c>
      <c r="H1237">
        <v>35</v>
      </c>
      <c r="I1237">
        <v>19</v>
      </c>
      <c r="J1237">
        <v>92</v>
      </c>
      <c r="K1237" t="s">
        <v>64</v>
      </c>
      <c r="L1237" t="s">
        <v>30</v>
      </c>
    </row>
    <row r="1238" spans="1:12" x14ac:dyDescent="0.25">
      <c r="A1238">
        <v>202306</v>
      </c>
      <c r="B1238" t="s">
        <v>217</v>
      </c>
      <c r="C1238" t="s">
        <v>56</v>
      </c>
      <c r="D1238">
        <v>66</v>
      </c>
      <c r="E1238">
        <v>84</v>
      </c>
      <c r="F1238">
        <v>55</v>
      </c>
      <c r="G1238">
        <v>7</v>
      </c>
      <c r="H1238">
        <v>28</v>
      </c>
      <c r="I1238">
        <v>18</v>
      </c>
      <c r="J1238">
        <v>84</v>
      </c>
      <c r="K1238" t="s">
        <v>64</v>
      </c>
      <c r="L1238" t="s">
        <v>30</v>
      </c>
    </row>
    <row r="1239" spans="1:12" x14ac:dyDescent="0.25">
      <c r="A1239">
        <v>202306</v>
      </c>
      <c r="B1239" t="s">
        <v>218</v>
      </c>
      <c r="C1239" t="s">
        <v>56</v>
      </c>
      <c r="D1239">
        <v>65</v>
      </c>
      <c r="E1239">
        <v>84</v>
      </c>
      <c r="F1239">
        <v>51</v>
      </c>
      <c r="G1239">
        <v>7</v>
      </c>
      <c r="H1239">
        <v>36</v>
      </c>
      <c r="I1239">
        <v>17</v>
      </c>
      <c r="J1239">
        <v>84</v>
      </c>
      <c r="K1239" t="s">
        <v>64</v>
      </c>
      <c r="L1239" t="s">
        <v>30</v>
      </c>
    </row>
    <row r="1240" spans="1:12" x14ac:dyDescent="0.25">
      <c r="A1240">
        <v>202306</v>
      </c>
      <c r="B1240" t="s">
        <v>219</v>
      </c>
      <c r="C1240" t="s">
        <v>56</v>
      </c>
      <c r="D1240">
        <v>70</v>
      </c>
      <c r="E1240">
        <v>97</v>
      </c>
      <c r="F1240">
        <v>57</v>
      </c>
      <c r="G1240">
        <v>11</v>
      </c>
      <c r="H1240">
        <v>28</v>
      </c>
      <c r="I1240">
        <v>30</v>
      </c>
      <c r="J1240">
        <v>97</v>
      </c>
      <c r="K1240" t="s">
        <v>64</v>
      </c>
      <c r="L1240" t="s">
        <v>30</v>
      </c>
    </row>
    <row r="1241" spans="1:12" x14ac:dyDescent="0.25">
      <c r="A1241">
        <v>202306</v>
      </c>
      <c r="B1241" t="s">
        <v>220</v>
      </c>
      <c r="C1241" t="s">
        <v>56</v>
      </c>
      <c r="D1241" t="s">
        <v>14</v>
      </c>
      <c r="E1241">
        <v>83</v>
      </c>
      <c r="F1241">
        <v>52</v>
      </c>
      <c r="G1241">
        <v>8</v>
      </c>
      <c r="H1241">
        <v>28</v>
      </c>
      <c r="I1241">
        <v>23</v>
      </c>
      <c r="J1241">
        <v>83</v>
      </c>
      <c r="K1241" t="s">
        <v>64</v>
      </c>
      <c r="L1241" t="s">
        <v>30</v>
      </c>
    </row>
    <row r="1242" spans="1:12" x14ac:dyDescent="0.25">
      <c r="A1242">
        <v>202306</v>
      </c>
      <c r="B1242" t="s">
        <v>221</v>
      </c>
      <c r="C1242" t="s">
        <v>56</v>
      </c>
      <c r="D1242">
        <v>59</v>
      </c>
      <c r="E1242">
        <v>73</v>
      </c>
      <c r="F1242">
        <v>52</v>
      </c>
      <c r="G1242">
        <v>14</v>
      </c>
      <c r="H1242">
        <v>21</v>
      </c>
      <c r="I1242">
        <v>31</v>
      </c>
      <c r="J1242">
        <v>73</v>
      </c>
      <c r="K1242" t="s">
        <v>64</v>
      </c>
      <c r="L1242" t="s">
        <v>30</v>
      </c>
    </row>
    <row r="1243" spans="1:12" x14ac:dyDescent="0.25">
      <c r="A1243">
        <v>202306</v>
      </c>
      <c r="B1243" t="s">
        <v>222</v>
      </c>
      <c r="C1243" t="s">
        <v>56</v>
      </c>
      <c r="D1243">
        <v>76</v>
      </c>
      <c r="E1243">
        <v>93</v>
      </c>
      <c r="F1243">
        <v>63</v>
      </c>
      <c r="G1243">
        <v>14</v>
      </c>
      <c r="H1243">
        <v>23</v>
      </c>
      <c r="I1243">
        <v>31</v>
      </c>
      <c r="J1243">
        <v>93</v>
      </c>
      <c r="K1243" t="s">
        <v>64</v>
      </c>
      <c r="L1243" t="s">
        <v>30</v>
      </c>
    </row>
    <row r="1244" spans="1:12" x14ac:dyDescent="0.25">
      <c r="A1244">
        <v>202306</v>
      </c>
      <c r="B1244" t="s">
        <v>223</v>
      </c>
      <c r="C1244" t="s">
        <v>56</v>
      </c>
      <c r="D1244">
        <v>59</v>
      </c>
      <c r="E1244">
        <v>67</v>
      </c>
      <c r="F1244">
        <v>51</v>
      </c>
      <c r="G1244">
        <v>9</v>
      </c>
      <c r="H1244">
        <v>28</v>
      </c>
      <c r="I1244">
        <v>20</v>
      </c>
      <c r="J1244">
        <v>67</v>
      </c>
      <c r="K1244" t="s">
        <v>64</v>
      </c>
      <c r="L1244" t="s">
        <v>30</v>
      </c>
    </row>
    <row r="1245" spans="1:12" x14ac:dyDescent="0.25">
      <c r="A1245">
        <v>202306</v>
      </c>
      <c r="B1245" t="s">
        <v>224</v>
      </c>
      <c r="C1245" t="s">
        <v>56</v>
      </c>
      <c r="D1245">
        <v>61</v>
      </c>
      <c r="E1245">
        <v>72</v>
      </c>
      <c r="F1245">
        <v>53</v>
      </c>
      <c r="G1245">
        <v>16</v>
      </c>
      <c r="H1245">
        <v>20</v>
      </c>
      <c r="I1245">
        <v>28</v>
      </c>
      <c r="J1245">
        <v>72</v>
      </c>
      <c r="K1245" t="s">
        <v>64</v>
      </c>
      <c r="L1245" t="s">
        <v>30</v>
      </c>
    </row>
    <row r="1246" spans="1:12" x14ac:dyDescent="0.25">
      <c r="A1246">
        <v>202306</v>
      </c>
      <c r="B1246" t="s">
        <v>225</v>
      </c>
      <c r="C1246" t="s">
        <v>56</v>
      </c>
      <c r="D1246">
        <v>65</v>
      </c>
      <c r="E1246">
        <v>88</v>
      </c>
      <c r="F1246">
        <v>54</v>
      </c>
      <c r="G1246">
        <v>7</v>
      </c>
      <c r="H1246">
        <v>34</v>
      </c>
      <c r="I1246">
        <v>22</v>
      </c>
      <c r="J1246">
        <v>88</v>
      </c>
      <c r="K1246" t="s">
        <v>64</v>
      </c>
      <c r="L1246" t="s">
        <v>30</v>
      </c>
    </row>
    <row r="1247" spans="1:12" x14ac:dyDescent="0.25">
      <c r="A1247">
        <v>202306</v>
      </c>
      <c r="B1247" t="s">
        <v>226</v>
      </c>
      <c r="C1247" t="s">
        <v>56</v>
      </c>
      <c r="D1247">
        <v>73</v>
      </c>
      <c r="E1247">
        <v>92</v>
      </c>
      <c r="F1247">
        <v>52</v>
      </c>
      <c r="G1247">
        <v>10</v>
      </c>
      <c r="H1247">
        <v>35</v>
      </c>
      <c r="I1247">
        <v>25</v>
      </c>
      <c r="J1247">
        <v>92</v>
      </c>
      <c r="K1247" t="s">
        <v>64</v>
      </c>
      <c r="L1247" t="s">
        <v>30</v>
      </c>
    </row>
    <row r="1248" spans="1:12" x14ac:dyDescent="0.25">
      <c r="A1248">
        <v>202306</v>
      </c>
      <c r="B1248" t="s">
        <v>227</v>
      </c>
      <c r="C1248" t="s">
        <v>56</v>
      </c>
      <c r="D1248">
        <v>67</v>
      </c>
      <c r="E1248">
        <v>86</v>
      </c>
      <c r="F1248">
        <v>54</v>
      </c>
      <c r="G1248">
        <v>8</v>
      </c>
      <c r="H1248">
        <v>27</v>
      </c>
      <c r="I1248">
        <v>18</v>
      </c>
      <c r="J1248">
        <v>86</v>
      </c>
      <c r="K1248" t="s">
        <v>64</v>
      </c>
      <c r="L1248" t="s">
        <v>30</v>
      </c>
    </row>
    <row r="1249" spans="1:12" x14ac:dyDescent="0.25">
      <c r="A1249">
        <v>202306</v>
      </c>
      <c r="B1249" t="s">
        <v>228</v>
      </c>
      <c r="C1249" t="s">
        <v>56</v>
      </c>
      <c r="D1249">
        <v>59</v>
      </c>
      <c r="E1249">
        <v>75</v>
      </c>
      <c r="F1249">
        <v>52</v>
      </c>
      <c r="G1249">
        <v>7</v>
      </c>
      <c r="H1249">
        <v>38</v>
      </c>
      <c r="I1249">
        <v>20</v>
      </c>
      <c r="J1249">
        <v>75</v>
      </c>
      <c r="K1249" t="s">
        <v>64</v>
      </c>
      <c r="L1249" t="s">
        <v>30</v>
      </c>
    </row>
    <row r="1250" spans="1:12" x14ac:dyDescent="0.25">
      <c r="A1250">
        <v>202306</v>
      </c>
      <c r="B1250" t="s">
        <v>229</v>
      </c>
      <c r="C1250" t="s">
        <v>56</v>
      </c>
      <c r="D1250">
        <v>61</v>
      </c>
      <c r="E1250">
        <v>80</v>
      </c>
      <c r="F1250">
        <v>50</v>
      </c>
      <c r="G1250">
        <v>8</v>
      </c>
      <c r="H1250">
        <v>37</v>
      </c>
      <c r="I1250">
        <v>19</v>
      </c>
      <c r="J1250">
        <v>80</v>
      </c>
      <c r="K1250" t="s">
        <v>64</v>
      </c>
      <c r="L1250" t="s">
        <v>30</v>
      </c>
    </row>
    <row r="1251" spans="1:12" x14ac:dyDescent="0.25">
      <c r="A1251">
        <v>202306</v>
      </c>
      <c r="B1251" t="s">
        <v>230</v>
      </c>
      <c r="C1251" t="s">
        <v>56</v>
      </c>
      <c r="D1251">
        <v>59</v>
      </c>
      <c r="E1251">
        <v>74</v>
      </c>
      <c r="F1251">
        <v>51</v>
      </c>
      <c r="G1251">
        <v>10</v>
      </c>
      <c r="H1251">
        <v>33</v>
      </c>
      <c r="I1251">
        <v>25</v>
      </c>
      <c r="J1251">
        <v>74</v>
      </c>
      <c r="K1251" t="s">
        <v>64</v>
      </c>
      <c r="L1251" t="s">
        <v>30</v>
      </c>
    </row>
    <row r="1252" spans="1:12" x14ac:dyDescent="0.25">
      <c r="A1252">
        <v>202306</v>
      </c>
      <c r="B1252" t="s">
        <v>231</v>
      </c>
      <c r="C1252" t="s">
        <v>56</v>
      </c>
      <c r="D1252">
        <v>75</v>
      </c>
      <c r="E1252">
        <v>96</v>
      </c>
      <c r="F1252">
        <v>55</v>
      </c>
      <c r="G1252">
        <v>10</v>
      </c>
      <c r="H1252">
        <v>38</v>
      </c>
      <c r="I1252">
        <v>30</v>
      </c>
      <c r="J1252">
        <v>96</v>
      </c>
      <c r="K1252" t="s">
        <v>64</v>
      </c>
      <c r="L1252" t="s">
        <v>30</v>
      </c>
    </row>
    <row r="1253" spans="1:12" x14ac:dyDescent="0.25">
      <c r="A1253">
        <v>202306</v>
      </c>
      <c r="B1253" t="s">
        <v>232</v>
      </c>
      <c r="C1253" t="s">
        <v>56</v>
      </c>
      <c r="D1253">
        <v>56</v>
      </c>
      <c r="E1253">
        <v>67</v>
      </c>
      <c r="F1253">
        <v>54</v>
      </c>
      <c r="G1253">
        <v>8</v>
      </c>
      <c r="H1253">
        <v>26</v>
      </c>
      <c r="I1253">
        <v>24</v>
      </c>
      <c r="J1253">
        <v>67</v>
      </c>
      <c r="K1253" t="s">
        <v>64</v>
      </c>
      <c r="L1253" t="s">
        <v>30</v>
      </c>
    </row>
    <row r="1254" spans="1:12" x14ac:dyDescent="0.25">
      <c r="A1254">
        <v>202306</v>
      </c>
      <c r="B1254" t="s">
        <v>233</v>
      </c>
      <c r="C1254" t="s">
        <v>56</v>
      </c>
      <c r="D1254">
        <v>40</v>
      </c>
      <c r="E1254">
        <v>55</v>
      </c>
      <c r="F1254">
        <v>51</v>
      </c>
      <c r="G1254">
        <v>5</v>
      </c>
      <c r="H1254">
        <v>33</v>
      </c>
      <c r="I1254">
        <v>14</v>
      </c>
      <c r="J1254">
        <v>55</v>
      </c>
      <c r="K1254" t="s">
        <v>64</v>
      </c>
      <c r="L1254" t="s">
        <v>30</v>
      </c>
    </row>
    <row r="1255" spans="1:12" x14ac:dyDescent="0.25">
      <c r="A1255">
        <v>202306</v>
      </c>
      <c r="B1255" t="s">
        <v>234</v>
      </c>
      <c r="C1255" t="s">
        <v>56</v>
      </c>
      <c r="D1255">
        <v>48</v>
      </c>
      <c r="E1255">
        <v>62</v>
      </c>
      <c r="F1255">
        <v>52</v>
      </c>
      <c r="G1255">
        <v>6</v>
      </c>
      <c r="H1255">
        <v>32</v>
      </c>
      <c r="I1255">
        <v>15</v>
      </c>
      <c r="J1255">
        <v>62</v>
      </c>
      <c r="K1255" t="s">
        <v>64</v>
      </c>
      <c r="L1255" t="s">
        <v>30</v>
      </c>
    </row>
    <row r="1256" spans="1:12" x14ac:dyDescent="0.25">
      <c r="A1256">
        <v>202306</v>
      </c>
      <c r="B1256" t="s">
        <v>191</v>
      </c>
      <c r="C1256" t="s">
        <v>58</v>
      </c>
      <c r="D1256">
        <v>59</v>
      </c>
      <c r="E1256">
        <v>74</v>
      </c>
      <c r="F1256">
        <v>51</v>
      </c>
      <c r="G1256">
        <v>7</v>
      </c>
      <c r="H1256">
        <v>30</v>
      </c>
      <c r="I1256">
        <v>12</v>
      </c>
      <c r="J1256">
        <v>74</v>
      </c>
      <c r="K1256" t="s">
        <v>64</v>
      </c>
      <c r="L1256" t="s">
        <v>30</v>
      </c>
    </row>
    <row r="1257" spans="1:12" x14ac:dyDescent="0.25">
      <c r="A1257">
        <v>202306</v>
      </c>
      <c r="B1257" t="s">
        <v>192</v>
      </c>
      <c r="C1257" t="s">
        <v>58</v>
      </c>
      <c r="D1257">
        <v>74</v>
      </c>
      <c r="E1257">
        <v>99</v>
      </c>
      <c r="F1257">
        <v>51</v>
      </c>
      <c r="G1257">
        <v>8</v>
      </c>
      <c r="H1257">
        <v>24</v>
      </c>
      <c r="I1257">
        <v>14</v>
      </c>
      <c r="J1257">
        <v>99</v>
      </c>
      <c r="K1257" t="s">
        <v>64</v>
      </c>
      <c r="L1257" t="s">
        <v>30</v>
      </c>
    </row>
    <row r="1258" spans="1:12" x14ac:dyDescent="0.25">
      <c r="A1258">
        <v>202306</v>
      </c>
      <c r="B1258" t="s">
        <v>193</v>
      </c>
      <c r="C1258" t="s">
        <v>58</v>
      </c>
      <c r="D1258">
        <v>75</v>
      </c>
      <c r="E1258">
        <v>101</v>
      </c>
      <c r="F1258">
        <v>51</v>
      </c>
      <c r="G1258">
        <v>4</v>
      </c>
      <c r="H1258">
        <v>29</v>
      </c>
      <c r="I1258">
        <v>13</v>
      </c>
      <c r="J1258">
        <v>101</v>
      </c>
      <c r="K1258" t="s">
        <v>64</v>
      </c>
      <c r="L1258" t="s">
        <v>60</v>
      </c>
    </row>
    <row r="1259" spans="1:12" x14ac:dyDescent="0.25">
      <c r="A1259">
        <v>202306</v>
      </c>
      <c r="B1259" t="s">
        <v>194</v>
      </c>
      <c r="C1259" t="s">
        <v>58</v>
      </c>
      <c r="D1259">
        <v>64</v>
      </c>
      <c r="E1259">
        <v>80</v>
      </c>
      <c r="F1259">
        <v>50</v>
      </c>
      <c r="G1259">
        <v>3</v>
      </c>
      <c r="H1259">
        <v>26</v>
      </c>
      <c r="I1259">
        <v>10</v>
      </c>
      <c r="J1259">
        <v>80</v>
      </c>
      <c r="K1259" t="s">
        <v>64</v>
      </c>
      <c r="L1259" t="s">
        <v>30</v>
      </c>
    </row>
    <row r="1260" spans="1:12" x14ac:dyDescent="0.25">
      <c r="A1260">
        <v>202306</v>
      </c>
      <c r="B1260" t="s">
        <v>195</v>
      </c>
      <c r="C1260" t="s">
        <v>58</v>
      </c>
      <c r="D1260">
        <v>58</v>
      </c>
      <c r="E1260">
        <v>72</v>
      </c>
      <c r="F1260">
        <v>51</v>
      </c>
      <c r="G1260">
        <v>4</v>
      </c>
      <c r="H1260">
        <v>26</v>
      </c>
      <c r="I1260">
        <v>13</v>
      </c>
      <c r="J1260">
        <v>72</v>
      </c>
      <c r="K1260" t="s">
        <v>64</v>
      </c>
      <c r="L1260" t="s">
        <v>30</v>
      </c>
    </row>
    <row r="1261" spans="1:12" x14ac:dyDescent="0.25">
      <c r="A1261">
        <v>202306</v>
      </c>
      <c r="B1261" t="s">
        <v>196</v>
      </c>
      <c r="C1261" t="s">
        <v>58</v>
      </c>
      <c r="D1261">
        <v>57</v>
      </c>
      <c r="E1261">
        <v>65</v>
      </c>
      <c r="F1261">
        <v>50</v>
      </c>
      <c r="G1261">
        <v>4</v>
      </c>
      <c r="H1261">
        <v>23</v>
      </c>
      <c r="I1261">
        <v>11</v>
      </c>
      <c r="J1261">
        <v>65</v>
      </c>
      <c r="K1261" t="s">
        <v>64</v>
      </c>
      <c r="L1261" t="s">
        <v>30</v>
      </c>
    </row>
    <row r="1262" spans="1:12" x14ac:dyDescent="0.25">
      <c r="A1262">
        <v>202306</v>
      </c>
      <c r="B1262" t="s">
        <v>197</v>
      </c>
      <c r="C1262" t="s">
        <v>58</v>
      </c>
      <c r="D1262">
        <v>52</v>
      </c>
      <c r="E1262">
        <v>64</v>
      </c>
      <c r="F1262">
        <v>50</v>
      </c>
      <c r="G1262">
        <v>6</v>
      </c>
      <c r="H1262">
        <v>21</v>
      </c>
      <c r="I1262">
        <v>14</v>
      </c>
      <c r="J1262">
        <v>64</v>
      </c>
      <c r="K1262" t="s">
        <v>64</v>
      </c>
      <c r="L1262" t="s">
        <v>30</v>
      </c>
    </row>
    <row r="1263" spans="1:12" x14ac:dyDescent="0.25">
      <c r="A1263">
        <v>202306</v>
      </c>
      <c r="B1263" t="s">
        <v>235</v>
      </c>
      <c r="C1263" t="s">
        <v>58</v>
      </c>
      <c r="D1263">
        <v>62</v>
      </c>
      <c r="E1263">
        <v>77</v>
      </c>
      <c r="F1263">
        <v>51</v>
      </c>
      <c r="G1263">
        <v>4</v>
      </c>
      <c r="H1263">
        <v>22</v>
      </c>
      <c r="I1263">
        <v>14</v>
      </c>
      <c r="J1263">
        <v>77</v>
      </c>
      <c r="K1263" t="s">
        <v>64</v>
      </c>
      <c r="L1263" t="s">
        <v>30</v>
      </c>
    </row>
    <row r="1264" spans="1:12" x14ac:dyDescent="0.25">
      <c r="A1264">
        <v>202306</v>
      </c>
      <c r="B1264" t="s">
        <v>236</v>
      </c>
      <c r="C1264" t="s">
        <v>58</v>
      </c>
      <c r="D1264">
        <v>65</v>
      </c>
      <c r="E1264">
        <v>84</v>
      </c>
      <c r="F1264">
        <v>51</v>
      </c>
      <c r="G1264">
        <v>4</v>
      </c>
      <c r="H1264">
        <v>21</v>
      </c>
      <c r="I1264">
        <v>21</v>
      </c>
      <c r="J1264">
        <v>84</v>
      </c>
      <c r="K1264" t="s">
        <v>64</v>
      </c>
      <c r="L1264" t="s">
        <v>30</v>
      </c>
    </row>
    <row r="1265" spans="1:12" x14ac:dyDescent="0.25">
      <c r="A1265">
        <v>202306</v>
      </c>
      <c r="B1265" t="s">
        <v>237</v>
      </c>
      <c r="C1265" t="s">
        <v>58</v>
      </c>
      <c r="D1265">
        <v>57</v>
      </c>
      <c r="E1265">
        <v>72</v>
      </c>
      <c r="F1265">
        <v>50</v>
      </c>
      <c r="G1265">
        <v>3</v>
      </c>
      <c r="H1265">
        <v>23</v>
      </c>
      <c r="I1265">
        <v>10</v>
      </c>
      <c r="J1265">
        <v>72</v>
      </c>
      <c r="K1265" t="s">
        <v>64</v>
      </c>
      <c r="L1265" t="s">
        <v>30</v>
      </c>
    </row>
    <row r="1266" spans="1:12" x14ac:dyDescent="0.25">
      <c r="A1266">
        <v>202306</v>
      </c>
      <c r="B1266" t="s">
        <v>238</v>
      </c>
      <c r="C1266" t="s">
        <v>58</v>
      </c>
      <c r="D1266">
        <v>73</v>
      </c>
      <c r="E1266">
        <v>97</v>
      </c>
      <c r="F1266">
        <v>51</v>
      </c>
      <c r="G1266">
        <v>5</v>
      </c>
      <c r="H1266">
        <v>28</v>
      </c>
      <c r="I1266">
        <v>15</v>
      </c>
      <c r="J1266">
        <v>97</v>
      </c>
      <c r="K1266" t="s">
        <v>64</v>
      </c>
      <c r="L1266" t="s">
        <v>30</v>
      </c>
    </row>
    <row r="1267" spans="1:12" x14ac:dyDescent="0.25">
      <c r="A1267">
        <v>202306</v>
      </c>
      <c r="B1267" t="s">
        <v>239</v>
      </c>
      <c r="C1267" t="s">
        <v>58</v>
      </c>
      <c r="D1267">
        <v>62</v>
      </c>
      <c r="E1267" t="s">
        <v>14</v>
      </c>
      <c r="F1267">
        <v>51</v>
      </c>
      <c r="G1267">
        <v>5</v>
      </c>
      <c r="H1267">
        <v>24</v>
      </c>
      <c r="I1267">
        <v>12</v>
      </c>
      <c r="J1267">
        <v>62</v>
      </c>
      <c r="K1267" t="s">
        <v>15</v>
      </c>
      <c r="L1267" t="s">
        <v>30</v>
      </c>
    </row>
    <row r="1268" spans="1:12" x14ac:dyDescent="0.25">
      <c r="A1268">
        <v>202306</v>
      </c>
      <c r="B1268" t="s">
        <v>217</v>
      </c>
      <c r="C1268" t="s">
        <v>58</v>
      </c>
      <c r="D1268">
        <v>64</v>
      </c>
      <c r="E1268">
        <v>82</v>
      </c>
      <c r="F1268">
        <v>52</v>
      </c>
      <c r="G1268">
        <v>7</v>
      </c>
      <c r="H1268">
        <v>23</v>
      </c>
      <c r="I1268">
        <v>14</v>
      </c>
      <c r="J1268">
        <v>82</v>
      </c>
      <c r="K1268" t="s">
        <v>64</v>
      </c>
      <c r="L1268" t="s">
        <v>30</v>
      </c>
    </row>
    <row r="1269" spans="1:12" x14ac:dyDescent="0.25">
      <c r="A1269">
        <v>202306</v>
      </c>
      <c r="B1269" t="s">
        <v>218</v>
      </c>
      <c r="C1269" t="s">
        <v>58</v>
      </c>
      <c r="D1269">
        <v>68</v>
      </c>
      <c r="E1269">
        <v>86</v>
      </c>
      <c r="F1269">
        <v>52</v>
      </c>
      <c r="G1269">
        <v>7</v>
      </c>
      <c r="H1269">
        <v>25</v>
      </c>
      <c r="I1269">
        <v>12</v>
      </c>
      <c r="J1269">
        <v>86</v>
      </c>
      <c r="K1269" t="s">
        <v>64</v>
      </c>
      <c r="L1269" t="s">
        <v>30</v>
      </c>
    </row>
    <row r="1270" spans="1:12" x14ac:dyDescent="0.25">
      <c r="A1270">
        <v>202306</v>
      </c>
      <c r="B1270" t="s">
        <v>219</v>
      </c>
      <c r="C1270" t="s">
        <v>58</v>
      </c>
      <c r="D1270">
        <v>61</v>
      </c>
      <c r="E1270">
        <v>78</v>
      </c>
      <c r="F1270">
        <v>52</v>
      </c>
      <c r="G1270">
        <v>10</v>
      </c>
      <c r="H1270">
        <v>20</v>
      </c>
      <c r="I1270">
        <v>18</v>
      </c>
      <c r="J1270">
        <v>78</v>
      </c>
      <c r="K1270" t="s">
        <v>64</v>
      </c>
      <c r="L1270" t="s">
        <v>30</v>
      </c>
    </row>
    <row r="1271" spans="1:12" x14ac:dyDescent="0.25">
      <c r="A1271">
        <v>202306</v>
      </c>
      <c r="B1271" t="s">
        <v>220</v>
      </c>
      <c r="C1271" t="s">
        <v>58</v>
      </c>
      <c r="D1271">
        <v>70</v>
      </c>
      <c r="E1271">
        <v>87</v>
      </c>
      <c r="F1271">
        <v>52</v>
      </c>
      <c r="G1271">
        <v>6</v>
      </c>
      <c r="H1271">
        <v>16</v>
      </c>
      <c r="I1271">
        <v>15</v>
      </c>
      <c r="J1271">
        <v>87</v>
      </c>
      <c r="K1271" t="s">
        <v>64</v>
      </c>
      <c r="L1271" t="s">
        <v>30</v>
      </c>
    </row>
    <row r="1272" spans="1:12" x14ac:dyDescent="0.25">
      <c r="A1272">
        <v>202306</v>
      </c>
      <c r="B1272" t="s">
        <v>221</v>
      </c>
      <c r="C1272" t="s">
        <v>58</v>
      </c>
      <c r="D1272">
        <v>55</v>
      </c>
      <c r="E1272">
        <v>69</v>
      </c>
      <c r="F1272">
        <v>52</v>
      </c>
      <c r="G1272">
        <v>6</v>
      </c>
      <c r="H1272">
        <v>15</v>
      </c>
      <c r="I1272">
        <v>16</v>
      </c>
      <c r="J1272">
        <v>69</v>
      </c>
      <c r="K1272" t="s">
        <v>64</v>
      </c>
      <c r="L1272" t="s">
        <v>30</v>
      </c>
    </row>
    <row r="1273" spans="1:12" x14ac:dyDescent="0.25">
      <c r="A1273">
        <v>202306</v>
      </c>
      <c r="B1273" t="s">
        <v>222</v>
      </c>
      <c r="C1273" t="s">
        <v>58</v>
      </c>
      <c r="D1273">
        <v>71</v>
      </c>
      <c r="E1273">
        <v>97</v>
      </c>
      <c r="F1273">
        <v>53</v>
      </c>
      <c r="G1273">
        <v>16</v>
      </c>
      <c r="H1273">
        <v>20</v>
      </c>
      <c r="I1273">
        <v>20</v>
      </c>
      <c r="J1273">
        <v>97</v>
      </c>
      <c r="K1273" t="s">
        <v>64</v>
      </c>
      <c r="L1273" t="s">
        <v>30</v>
      </c>
    </row>
    <row r="1274" spans="1:12" x14ac:dyDescent="0.25">
      <c r="A1274">
        <v>202306</v>
      </c>
      <c r="B1274" t="s">
        <v>223</v>
      </c>
      <c r="C1274" t="s">
        <v>58</v>
      </c>
      <c r="D1274">
        <v>52</v>
      </c>
      <c r="E1274">
        <v>62</v>
      </c>
      <c r="F1274">
        <v>52</v>
      </c>
      <c r="G1274">
        <v>8</v>
      </c>
      <c r="H1274">
        <v>20</v>
      </c>
      <c r="I1274">
        <v>10</v>
      </c>
      <c r="J1274">
        <v>62</v>
      </c>
      <c r="K1274" t="s">
        <v>64</v>
      </c>
      <c r="L1274" t="s">
        <v>30</v>
      </c>
    </row>
    <row r="1275" spans="1:12" x14ac:dyDescent="0.25">
      <c r="A1275">
        <v>202306</v>
      </c>
      <c r="B1275" t="s">
        <v>224</v>
      </c>
      <c r="C1275" t="s">
        <v>58</v>
      </c>
      <c r="D1275">
        <v>53</v>
      </c>
      <c r="E1275">
        <v>62</v>
      </c>
      <c r="F1275">
        <v>53</v>
      </c>
      <c r="G1275">
        <v>18</v>
      </c>
      <c r="H1275">
        <v>16</v>
      </c>
      <c r="I1275">
        <v>23</v>
      </c>
      <c r="J1275">
        <v>62</v>
      </c>
      <c r="K1275" t="s">
        <v>64</v>
      </c>
      <c r="L1275" t="s">
        <v>30</v>
      </c>
    </row>
    <row r="1276" spans="1:12" x14ac:dyDescent="0.25">
      <c r="A1276">
        <v>202306</v>
      </c>
      <c r="B1276" t="s">
        <v>225</v>
      </c>
      <c r="C1276" t="s">
        <v>58</v>
      </c>
      <c r="D1276">
        <v>63</v>
      </c>
      <c r="E1276">
        <v>83</v>
      </c>
      <c r="F1276">
        <v>52</v>
      </c>
      <c r="G1276">
        <v>11</v>
      </c>
      <c r="H1276">
        <v>25</v>
      </c>
      <c r="I1276">
        <v>11</v>
      </c>
      <c r="J1276">
        <v>83</v>
      </c>
      <c r="K1276" t="s">
        <v>64</v>
      </c>
      <c r="L1276" t="s">
        <v>30</v>
      </c>
    </row>
    <row r="1277" spans="1:12" x14ac:dyDescent="0.25">
      <c r="A1277">
        <v>202306</v>
      </c>
      <c r="B1277" t="s">
        <v>226</v>
      </c>
      <c r="C1277" t="s">
        <v>58</v>
      </c>
      <c r="D1277">
        <v>75</v>
      </c>
      <c r="E1277">
        <v>99</v>
      </c>
      <c r="F1277">
        <v>53</v>
      </c>
      <c r="G1277">
        <v>16</v>
      </c>
      <c r="H1277">
        <v>22</v>
      </c>
      <c r="I1277">
        <v>14</v>
      </c>
      <c r="J1277">
        <v>99</v>
      </c>
      <c r="K1277" t="s">
        <v>64</v>
      </c>
      <c r="L1277" t="s">
        <v>30</v>
      </c>
    </row>
    <row r="1278" spans="1:12" x14ac:dyDescent="0.25">
      <c r="A1278">
        <v>202306</v>
      </c>
      <c r="B1278" t="s">
        <v>227</v>
      </c>
      <c r="C1278" t="s">
        <v>58</v>
      </c>
      <c r="D1278">
        <v>59</v>
      </c>
      <c r="E1278">
        <v>76</v>
      </c>
      <c r="F1278">
        <v>53</v>
      </c>
      <c r="G1278">
        <v>10</v>
      </c>
      <c r="H1278">
        <v>24</v>
      </c>
      <c r="I1278">
        <v>11</v>
      </c>
      <c r="J1278">
        <v>76</v>
      </c>
      <c r="K1278" t="s">
        <v>64</v>
      </c>
      <c r="L1278" t="s">
        <v>30</v>
      </c>
    </row>
    <row r="1279" spans="1:12" x14ac:dyDescent="0.25">
      <c r="A1279">
        <v>202306</v>
      </c>
      <c r="B1279" t="s">
        <v>228</v>
      </c>
      <c r="C1279" t="s">
        <v>58</v>
      </c>
      <c r="D1279">
        <v>62</v>
      </c>
      <c r="E1279">
        <v>74</v>
      </c>
      <c r="F1279">
        <v>54</v>
      </c>
      <c r="G1279">
        <v>11</v>
      </c>
      <c r="H1279">
        <v>25</v>
      </c>
      <c r="I1279">
        <v>15</v>
      </c>
      <c r="J1279">
        <v>74</v>
      </c>
      <c r="K1279" t="s">
        <v>64</v>
      </c>
      <c r="L1279" t="s">
        <v>30</v>
      </c>
    </row>
    <row r="1280" spans="1:12" x14ac:dyDescent="0.25">
      <c r="A1280">
        <v>202306</v>
      </c>
      <c r="B1280" t="s">
        <v>229</v>
      </c>
      <c r="C1280" t="s">
        <v>58</v>
      </c>
      <c r="D1280">
        <v>65</v>
      </c>
      <c r="E1280">
        <v>80</v>
      </c>
      <c r="F1280">
        <v>53</v>
      </c>
      <c r="G1280">
        <v>12</v>
      </c>
      <c r="H1280">
        <v>29</v>
      </c>
      <c r="I1280">
        <v>14</v>
      </c>
      <c r="J1280">
        <v>80</v>
      </c>
      <c r="K1280" t="s">
        <v>64</v>
      </c>
      <c r="L1280" t="s">
        <v>30</v>
      </c>
    </row>
    <row r="1281" spans="1:12" x14ac:dyDescent="0.25">
      <c r="A1281">
        <v>202306</v>
      </c>
      <c r="B1281" t="s">
        <v>230</v>
      </c>
      <c r="C1281" t="s">
        <v>58</v>
      </c>
      <c r="D1281">
        <v>55</v>
      </c>
      <c r="E1281">
        <v>64</v>
      </c>
      <c r="F1281">
        <v>53</v>
      </c>
      <c r="G1281">
        <v>15</v>
      </c>
      <c r="H1281">
        <v>25</v>
      </c>
      <c r="I1281">
        <v>13</v>
      </c>
      <c r="J1281">
        <v>64</v>
      </c>
      <c r="K1281" t="s">
        <v>64</v>
      </c>
      <c r="L1281" t="s">
        <v>30</v>
      </c>
    </row>
    <row r="1282" spans="1:12" x14ac:dyDescent="0.25">
      <c r="A1282">
        <v>202306</v>
      </c>
      <c r="B1282" t="s">
        <v>231</v>
      </c>
      <c r="C1282" t="s">
        <v>58</v>
      </c>
      <c r="D1282">
        <v>58</v>
      </c>
      <c r="E1282">
        <v>71</v>
      </c>
      <c r="F1282">
        <v>53</v>
      </c>
      <c r="G1282">
        <v>11</v>
      </c>
      <c r="H1282">
        <v>26</v>
      </c>
      <c r="I1282">
        <v>11</v>
      </c>
      <c r="J1282">
        <v>71</v>
      </c>
      <c r="K1282" t="s">
        <v>64</v>
      </c>
      <c r="L1282" t="s">
        <v>30</v>
      </c>
    </row>
    <row r="1283" spans="1:12" x14ac:dyDescent="0.25">
      <c r="A1283">
        <v>202306</v>
      </c>
      <c r="B1283" t="s">
        <v>232</v>
      </c>
      <c r="C1283" t="s">
        <v>58</v>
      </c>
      <c r="D1283">
        <v>44</v>
      </c>
      <c r="E1283">
        <v>57</v>
      </c>
      <c r="F1283">
        <v>53</v>
      </c>
      <c r="G1283">
        <v>10</v>
      </c>
      <c r="H1283">
        <v>24</v>
      </c>
      <c r="I1283">
        <v>13</v>
      </c>
      <c r="J1283">
        <v>57</v>
      </c>
      <c r="K1283" t="s">
        <v>64</v>
      </c>
      <c r="L1283" t="s">
        <v>30</v>
      </c>
    </row>
    <row r="1284" spans="1:12" x14ac:dyDescent="0.25">
      <c r="A1284">
        <v>202306</v>
      </c>
      <c r="B1284" t="s">
        <v>233</v>
      </c>
      <c r="C1284" t="s">
        <v>58</v>
      </c>
      <c r="D1284">
        <v>37</v>
      </c>
      <c r="E1284">
        <v>37</v>
      </c>
      <c r="F1284">
        <v>52</v>
      </c>
      <c r="G1284">
        <v>7</v>
      </c>
      <c r="H1284">
        <v>22</v>
      </c>
      <c r="I1284">
        <v>8</v>
      </c>
      <c r="J1284">
        <v>52</v>
      </c>
      <c r="K1284" t="s">
        <v>62</v>
      </c>
      <c r="L1284" t="s">
        <v>30</v>
      </c>
    </row>
    <row r="1285" spans="1:12" x14ac:dyDescent="0.25">
      <c r="A1285">
        <v>202306</v>
      </c>
      <c r="B1285" t="s">
        <v>234</v>
      </c>
      <c r="C1285" t="s">
        <v>58</v>
      </c>
      <c r="D1285">
        <v>41</v>
      </c>
      <c r="E1285">
        <v>36</v>
      </c>
      <c r="F1285">
        <v>52</v>
      </c>
      <c r="G1285">
        <v>6</v>
      </c>
      <c r="H1285">
        <v>29</v>
      </c>
      <c r="I1285">
        <v>7</v>
      </c>
      <c r="J1285">
        <v>52</v>
      </c>
      <c r="K1285" t="s">
        <v>62</v>
      </c>
      <c r="L1285" t="s">
        <v>30</v>
      </c>
    </row>
    <row r="1286" spans="1:12" x14ac:dyDescent="0.25">
      <c r="A1286">
        <v>202306</v>
      </c>
      <c r="B1286" t="s">
        <v>191</v>
      </c>
      <c r="C1286" t="s">
        <v>59</v>
      </c>
      <c r="D1286" t="s">
        <v>14</v>
      </c>
      <c r="E1286">
        <v>111</v>
      </c>
      <c r="F1286">
        <v>39</v>
      </c>
      <c r="G1286">
        <v>25</v>
      </c>
      <c r="H1286">
        <v>23</v>
      </c>
      <c r="I1286">
        <v>21</v>
      </c>
      <c r="J1286">
        <v>111</v>
      </c>
      <c r="K1286" t="s">
        <v>64</v>
      </c>
      <c r="L1286" t="s">
        <v>60</v>
      </c>
    </row>
    <row r="1287" spans="1:12" x14ac:dyDescent="0.25">
      <c r="A1287">
        <v>202306</v>
      </c>
      <c r="B1287" t="s">
        <v>192</v>
      </c>
      <c r="C1287" t="s">
        <v>59</v>
      </c>
      <c r="D1287" t="s">
        <v>14</v>
      </c>
      <c r="E1287">
        <v>136</v>
      </c>
      <c r="F1287">
        <v>38</v>
      </c>
      <c r="G1287">
        <v>25</v>
      </c>
      <c r="H1287">
        <v>21</v>
      </c>
      <c r="I1287">
        <v>12</v>
      </c>
      <c r="J1287">
        <v>136</v>
      </c>
      <c r="K1287" t="s">
        <v>64</v>
      </c>
      <c r="L1287" t="s">
        <v>60</v>
      </c>
    </row>
    <row r="1288" spans="1:12" x14ac:dyDescent="0.25">
      <c r="A1288">
        <v>202306</v>
      </c>
      <c r="B1288" t="s">
        <v>193</v>
      </c>
      <c r="C1288" t="s">
        <v>59</v>
      </c>
      <c r="D1288" t="s">
        <v>14</v>
      </c>
      <c r="E1288">
        <v>116</v>
      </c>
      <c r="F1288">
        <v>39</v>
      </c>
      <c r="G1288">
        <v>21</v>
      </c>
      <c r="H1288">
        <v>21</v>
      </c>
      <c r="I1288">
        <v>15</v>
      </c>
      <c r="J1288">
        <v>116</v>
      </c>
      <c r="K1288" t="s">
        <v>64</v>
      </c>
      <c r="L1288" t="s">
        <v>60</v>
      </c>
    </row>
    <row r="1289" spans="1:12" x14ac:dyDescent="0.25">
      <c r="A1289">
        <v>202306</v>
      </c>
      <c r="B1289" t="s">
        <v>194</v>
      </c>
      <c r="C1289" t="s">
        <v>59</v>
      </c>
      <c r="D1289" t="s">
        <v>14</v>
      </c>
      <c r="E1289">
        <v>117</v>
      </c>
      <c r="F1289">
        <v>38</v>
      </c>
      <c r="G1289">
        <v>24</v>
      </c>
      <c r="H1289">
        <v>21</v>
      </c>
      <c r="I1289">
        <v>13</v>
      </c>
      <c r="J1289">
        <v>117</v>
      </c>
      <c r="K1289" t="s">
        <v>64</v>
      </c>
      <c r="L1289" t="s">
        <v>60</v>
      </c>
    </row>
    <row r="1290" spans="1:12" x14ac:dyDescent="0.25">
      <c r="A1290">
        <v>202306</v>
      </c>
      <c r="B1290" t="s">
        <v>195</v>
      </c>
      <c r="C1290" t="s">
        <v>59</v>
      </c>
      <c r="D1290" t="s">
        <v>14</v>
      </c>
      <c r="E1290">
        <v>105</v>
      </c>
      <c r="F1290">
        <v>40</v>
      </c>
      <c r="G1290">
        <v>22</v>
      </c>
      <c r="H1290">
        <v>22</v>
      </c>
      <c r="I1290">
        <v>13</v>
      </c>
      <c r="J1290">
        <v>105</v>
      </c>
      <c r="K1290" t="s">
        <v>64</v>
      </c>
      <c r="L1290" t="s">
        <v>60</v>
      </c>
    </row>
    <row r="1291" spans="1:12" x14ac:dyDescent="0.25">
      <c r="A1291">
        <v>202306</v>
      </c>
      <c r="B1291" t="s">
        <v>196</v>
      </c>
      <c r="C1291" t="s">
        <v>59</v>
      </c>
      <c r="D1291" t="s">
        <v>14</v>
      </c>
      <c r="E1291">
        <v>105</v>
      </c>
      <c r="F1291">
        <v>37</v>
      </c>
      <c r="G1291">
        <v>25</v>
      </c>
      <c r="H1291">
        <v>14</v>
      </c>
      <c r="I1291">
        <v>13</v>
      </c>
      <c r="J1291">
        <v>105</v>
      </c>
      <c r="K1291" t="s">
        <v>64</v>
      </c>
      <c r="L1291" t="s">
        <v>60</v>
      </c>
    </row>
    <row r="1292" spans="1:12" x14ac:dyDescent="0.25">
      <c r="A1292">
        <v>202306</v>
      </c>
      <c r="B1292" t="s">
        <v>197</v>
      </c>
      <c r="C1292" t="s">
        <v>59</v>
      </c>
      <c r="D1292" t="s">
        <v>14</v>
      </c>
      <c r="E1292">
        <v>102</v>
      </c>
      <c r="F1292">
        <v>37</v>
      </c>
      <c r="G1292">
        <v>29</v>
      </c>
      <c r="H1292">
        <v>18</v>
      </c>
      <c r="I1292">
        <v>16</v>
      </c>
      <c r="J1292">
        <v>102</v>
      </c>
      <c r="K1292" t="s">
        <v>64</v>
      </c>
      <c r="L1292" t="s">
        <v>60</v>
      </c>
    </row>
    <row r="1293" spans="1:12" x14ac:dyDescent="0.25">
      <c r="A1293">
        <v>202306</v>
      </c>
      <c r="B1293" t="s">
        <v>235</v>
      </c>
      <c r="C1293" t="s">
        <v>59</v>
      </c>
      <c r="D1293" t="s">
        <v>14</v>
      </c>
      <c r="E1293">
        <v>118</v>
      </c>
      <c r="F1293">
        <v>39</v>
      </c>
      <c r="G1293">
        <v>22</v>
      </c>
      <c r="H1293">
        <v>15</v>
      </c>
      <c r="I1293">
        <v>17</v>
      </c>
      <c r="J1293">
        <v>118</v>
      </c>
      <c r="K1293" t="s">
        <v>64</v>
      </c>
      <c r="L1293" t="s">
        <v>60</v>
      </c>
    </row>
    <row r="1294" spans="1:12" x14ac:dyDescent="0.25">
      <c r="A1294">
        <v>202306</v>
      </c>
      <c r="B1294" t="s">
        <v>236</v>
      </c>
      <c r="C1294" t="s">
        <v>59</v>
      </c>
      <c r="D1294" t="s">
        <v>14</v>
      </c>
      <c r="E1294">
        <v>115</v>
      </c>
      <c r="F1294">
        <v>38</v>
      </c>
      <c r="G1294">
        <v>24</v>
      </c>
      <c r="H1294">
        <v>15</v>
      </c>
      <c r="I1294">
        <v>14</v>
      </c>
      <c r="J1294">
        <v>115</v>
      </c>
      <c r="K1294" t="s">
        <v>64</v>
      </c>
      <c r="L1294" t="s">
        <v>60</v>
      </c>
    </row>
    <row r="1295" spans="1:12" x14ac:dyDescent="0.25">
      <c r="A1295">
        <v>202306</v>
      </c>
      <c r="B1295" t="s">
        <v>237</v>
      </c>
      <c r="C1295" t="s">
        <v>59</v>
      </c>
      <c r="D1295" t="s">
        <v>14</v>
      </c>
      <c r="E1295">
        <v>106</v>
      </c>
      <c r="F1295">
        <v>37</v>
      </c>
      <c r="G1295">
        <v>22</v>
      </c>
      <c r="H1295">
        <v>18</v>
      </c>
      <c r="I1295">
        <v>13</v>
      </c>
      <c r="J1295">
        <v>106</v>
      </c>
      <c r="K1295" t="s">
        <v>64</v>
      </c>
      <c r="L1295" t="s">
        <v>60</v>
      </c>
    </row>
    <row r="1296" spans="1:12" x14ac:dyDescent="0.25">
      <c r="A1296">
        <v>202306</v>
      </c>
      <c r="B1296" t="s">
        <v>238</v>
      </c>
      <c r="C1296" t="s">
        <v>59</v>
      </c>
      <c r="D1296" t="s">
        <v>14</v>
      </c>
      <c r="E1296">
        <v>116</v>
      </c>
      <c r="F1296">
        <v>39</v>
      </c>
      <c r="G1296">
        <v>22</v>
      </c>
      <c r="H1296">
        <v>25</v>
      </c>
      <c r="I1296">
        <v>14</v>
      </c>
      <c r="J1296">
        <v>116</v>
      </c>
      <c r="K1296" t="s">
        <v>64</v>
      </c>
      <c r="L1296" t="s">
        <v>60</v>
      </c>
    </row>
    <row r="1297" spans="1:12" x14ac:dyDescent="0.25">
      <c r="A1297">
        <v>202306</v>
      </c>
      <c r="B1297" t="s">
        <v>239</v>
      </c>
      <c r="C1297" t="s">
        <v>59</v>
      </c>
      <c r="D1297" t="s">
        <v>14</v>
      </c>
      <c r="E1297">
        <v>113</v>
      </c>
      <c r="F1297">
        <v>38</v>
      </c>
      <c r="G1297">
        <v>20</v>
      </c>
      <c r="H1297">
        <v>22</v>
      </c>
      <c r="I1297">
        <v>15</v>
      </c>
      <c r="J1297">
        <v>113</v>
      </c>
      <c r="K1297" t="s">
        <v>64</v>
      </c>
      <c r="L1297" t="s">
        <v>60</v>
      </c>
    </row>
    <row r="1298" spans="1:12" x14ac:dyDescent="0.25">
      <c r="A1298">
        <v>202309</v>
      </c>
      <c r="B1298" t="s">
        <v>302</v>
      </c>
      <c r="C1298" t="s">
        <v>22</v>
      </c>
      <c r="D1298">
        <v>71</v>
      </c>
      <c r="E1298">
        <v>101</v>
      </c>
      <c r="F1298">
        <v>42</v>
      </c>
      <c r="G1298">
        <v>12</v>
      </c>
      <c r="H1298">
        <v>35</v>
      </c>
      <c r="I1298">
        <v>37</v>
      </c>
      <c r="J1298">
        <v>101</v>
      </c>
      <c r="K1298" t="s">
        <v>64</v>
      </c>
      <c r="L1298" t="s">
        <v>60</v>
      </c>
    </row>
    <row r="1299" spans="1:12" x14ac:dyDescent="0.25">
      <c r="A1299">
        <v>202309</v>
      </c>
      <c r="B1299" t="s">
        <v>303</v>
      </c>
      <c r="C1299" t="s">
        <v>22</v>
      </c>
      <c r="D1299">
        <v>74</v>
      </c>
      <c r="E1299">
        <v>108</v>
      </c>
      <c r="F1299">
        <v>43</v>
      </c>
      <c r="G1299">
        <v>11</v>
      </c>
      <c r="H1299">
        <v>34</v>
      </c>
      <c r="I1299">
        <v>33</v>
      </c>
      <c r="J1299">
        <v>108</v>
      </c>
      <c r="K1299" t="s">
        <v>64</v>
      </c>
      <c r="L1299" t="s">
        <v>60</v>
      </c>
    </row>
    <row r="1300" spans="1:12" x14ac:dyDescent="0.25">
      <c r="A1300">
        <v>202309</v>
      </c>
      <c r="B1300" t="s">
        <v>304</v>
      </c>
      <c r="C1300" t="s">
        <v>22</v>
      </c>
      <c r="D1300">
        <v>63</v>
      </c>
      <c r="E1300">
        <v>93</v>
      </c>
      <c r="F1300">
        <v>43</v>
      </c>
      <c r="G1300">
        <v>11</v>
      </c>
      <c r="H1300">
        <v>42</v>
      </c>
      <c r="I1300">
        <v>20</v>
      </c>
      <c r="J1300">
        <v>93</v>
      </c>
      <c r="K1300" t="s">
        <v>64</v>
      </c>
      <c r="L1300" t="s">
        <v>30</v>
      </c>
    </row>
    <row r="1301" spans="1:12" x14ac:dyDescent="0.25">
      <c r="A1301">
        <v>202309</v>
      </c>
      <c r="B1301" t="s">
        <v>305</v>
      </c>
      <c r="C1301" t="s">
        <v>22</v>
      </c>
      <c r="D1301">
        <v>62</v>
      </c>
      <c r="E1301">
        <v>89</v>
      </c>
      <c r="F1301">
        <v>45</v>
      </c>
      <c r="G1301">
        <v>11</v>
      </c>
      <c r="H1301">
        <v>31</v>
      </c>
      <c r="I1301">
        <v>29</v>
      </c>
      <c r="J1301">
        <v>89</v>
      </c>
      <c r="K1301" t="s">
        <v>64</v>
      </c>
      <c r="L1301" t="s">
        <v>30</v>
      </c>
    </row>
    <row r="1302" spans="1:12" x14ac:dyDescent="0.25">
      <c r="A1302">
        <v>202309</v>
      </c>
      <c r="B1302" t="s">
        <v>306</v>
      </c>
      <c r="C1302" t="s">
        <v>22</v>
      </c>
      <c r="D1302">
        <v>66</v>
      </c>
      <c r="E1302">
        <v>99</v>
      </c>
      <c r="F1302">
        <v>46</v>
      </c>
      <c r="G1302">
        <v>16</v>
      </c>
      <c r="H1302">
        <v>27</v>
      </c>
      <c r="I1302">
        <v>36</v>
      </c>
      <c r="J1302">
        <v>99</v>
      </c>
      <c r="K1302" t="s">
        <v>64</v>
      </c>
      <c r="L1302" t="s">
        <v>30</v>
      </c>
    </row>
    <row r="1303" spans="1:12" x14ac:dyDescent="0.25">
      <c r="A1303">
        <v>202309</v>
      </c>
      <c r="B1303" t="s">
        <v>307</v>
      </c>
      <c r="C1303" t="s">
        <v>22</v>
      </c>
      <c r="D1303">
        <v>60</v>
      </c>
      <c r="E1303">
        <v>93</v>
      </c>
      <c r="F1303">
        <v>47</v>
      </c>
      <c r="G1303">
        <v>16</v>
      </c>
      <c r="H1303">
        <v>32</v>
      </c>
      <c r="I1303">
        <v>35</v>
      </c>
      <c r="J1303">
        <v>93</v>
      </c>
      <c r="K1303" t="s">
        <v>64</v>
      </c>
      <c r="L1303" t="s">
        <v>30</v>
      </c>
    </row>
    <row r="1304" spans="1:12" x14ac:dyDescent="0.25">
      <c r="A1304">
        <v>202309</v>
      </c>
      <c r="B1304" t="s">
        <v>308</v>
      </c>
      <c r="C1304" t="s">
        <v>22</v>
      </c>
      <c r="D1304">
        <v>62</v>
      </c>
      <c r="E1304">
        <v>95</v>
      </c>
      <c r="F1304">
        <v>47</v>
      </c>
      <c r="G1304">
        <v>15</v>
      </c>
      <c r="H1304">
        <v>33</v>
      </c>
      <c r="I1304">
        <v>30</v>
      </c>
      <c r="J1304">
        <v>95</v>
      </c>
      <c r="K1304" t="s">
        <v>64</v>
      </c>
      <c r="L1304" t="s">
        <v>30</v>
      </c>
    </row>
    <row r="1305" spans="1:12" x14ac:dyDescent="0.25">
      <c r="A1305">
        <v>202309</v>
      </c>
      <c r="B1305" t="s">
        <v>309</v>
      </c>
      <c r="C1305" t="s">
        <v>22</v>
      </c>
      <c r="D1305">
        <v>66</v>
      </c>
      <c r="E1305">
        <v>102</v>
      </c>
      <c r="F1305">
        <v>49</v>
      </c>
      <c r="G1305">
        <v>14</v>
      </c>
      <c r="H1305">
        <v>24</v>
      </c>
      <c r="I1305">
        <v>34</v>
      </c>
      <c r="J1305">
        <v>102</v>
      </c>
      <c r="K1305" t="s">
        <v>64</v>
      </c>
      <c r="L1305" t="s">
        <v>60</v>
      </c>
    </row>
    <row r="1306" spans="1:12" x14ac:dyDescent="0.25">
      <c r="A1306">
        <v>202309</v>
      </c>
      <c r="B1306" t="s">
        <v>310</v>
      </c>
      <c r="C1306" t="s">
        <v>22</v>
      </c>
      <c r="D1306">
        <v>46</v>
      </c>
      <c r="E1306">
        <v>88</v>
      </c>
      <c r="F1306">
        <v>54</v>
      </c>
      <c r="G1306">
        <v>13</v>
      </c>
      <c r="H1306">
        <v>26</v>
      </c>
      <c r="I1306">
        <v>27</v>
      </c>
      <c r="J1306">
        <v>88</v>
      </c>
      <c r="K1306" t="s">
        <v>64</v>
      </c>
      <c r="L1306" t="s">
        <v>30</v>
      </c>
    </row>
    <row r="1307" spans="1:12" x14ac:dyDescent="0.25">
      <c r="A1307">
        <v>202309</v>
      </c>
      <c r="B1307" t="s">
        <v>311</v>
      </c>
      <c r="C1307" t="s">
        <v>22</v>
      </c>
      <c r="D1307">
        <v>58</v>
      </c>
      <c r="E1307">
        <v>82</v>
      </c>
      <c r="F1307">
        <v>41</v>
      </c>
      <c r="G1307">
        <v>11</v>
      </c>
      <c r="H1307">
        <v>29</v>
      </c>
      <c r="I1307">
        <v>23</v>
      </c>
      <c r="J1307">
        <v>82</v>
      </c>
      <c r="K1307" t="s">
        <v>64</v>
      </c>
      <c r="L1307" t="s">
        <v>30</v>
      </c>
    </row>
    <row r="1308" spans="1:12" x14ac:dyDescent="0.25">
      <c r="A1308">
        <v>202309</v>
      </c>
      <c r="B1308" t="s">
        <v>312</v>
      </c>
      <c r="C1308" t="s">
        <v>22</v>
      </c>
      <c r="D1308">
        <v>62</v>
      </c>
      <c r="E1308">
        <v>91</v>
      </c>
      <c r="F1308">
        <v>41</v>
      </c>
      <c r="G1308">
        <v>10</v>
      </c>
      <c r="H1308">
        <v>35</v>
      </c>
      <c r="I1308">
        <v>29</v>
      </c>
      <c r="J1308">
        <v>91</v>
      </c>
      <c r="K1308" t="s">
        <v>64</v>
      </c>
      <c r="L1308" t="s">
        <v>30</v>
      </c>
    </row>
    <row r="1309" spans="1:12" x14ac:dyDescent="0.25">
      <c r="A1309">
        <v>202309</v>
      </c>
      <c r="B1309" t="s">
        <v>313</v>
      </c>
      <c r="C1309" t="s">
        <v>22</v>
      </c>
      <c r="D1309">
        <v>56</v>
      </c>
      <c r="E1309">
        <v>82</v>
      </c>
      <c r="F1309">
        <v>41</v>
      </c>
      <c r="G1309">
        <v>10</v>
      </c>
      <c r="H1309">
        <v>18</v>
      </c>
      <c r="I1309">
        <v>24</v>
      </c>
      <c r="J1309">
        <v>82</v>
      </c>
      <c r="K1309" t="s">
        <v>64</v>
      </c>
      <c r="L1309" t="s">
        <v>30</v>
      </c>
    </row>
    <row r="1310" spans="1:12" x14ac:dyDescent="0.25">
      <c r="A1310">
        <v>202309</v>
      </c>
      <c r="B1310" t="s">
        <v>314</v>
      </c>
      <c r="C1310" t="s">
        <v>22</v>
      </c>
      <c r="D1310">
        <v>55</v>
      </c>
      <c r="E1310">
        <v>86</v>
      </c>
      <c r="F1310">
        <v>41</v>
      </c>
      <c r="G1310">
        <v>10</v>
      </c>
      <c r="H1310">
        <v>31</v>
      </c>
      <c r="I1310">
        <v>26</v>
      </c>
      <c r="J1310">
        <v>86</v>
      </c>
      <c r="K1310" t="s">
        <v>64</v>
      </c>
      <c r="L1310" t="s">
        <v>30</v>
      </c>
    </row>
    <row r="1311" spans="1:12" x14ac:dyDescent="0.25">
      <c r="A1311">
        <v>202309</v>
      </c>
      <c r="B1311" t="s">
        <v>315</v>
      </c>
      <c r="C1311" t="s">
        <v>22</v>
      </c>
      <c r="D1311">
        <v>55</v>
      </c>
      <c r="E1311">
        <v>73</v>
      </c>
      <c r="F1311">
        <v>42</v>
      </c>
      <c r="G1311">
        <v>9</v>
      </c>
      <c r="H1311">
        <v>29</v>
      </c>
      <c r="I1311">
        <v>29</v>
      </c>
      <c r="J1311">
        <v>73</v>
      </c>
      <c r="K1311" t="s">
        <v>64</v>
      </c>
      <c r="L1311" t="s">
        <v>30</v>
      </c>
    </row>
    <row r="1312" spans="1:12" x14ac:dyDescent="0.25">
      <c r="A1312">
        <v>202309</v>
      </c>
      <c r="B1312" t="s">
        <v>316</v>
      </c>
      <c r="C1312" t="s">
        <v>22</v>
      </c>
      <c r="D1312">
        <v>58</v>
      </c>
      <c r="E1312">
        <v>82</v>
      </c>
      <c r="F1312">
        <v>44</v>
      </c>
      <c r="G1312">
        <v>8</v>
      </c>
      <c r="H1312">
        <v>29</v>
      </c>
      <c r="I1312">
        <v>27</v>
      </c>
      <c r="J1312">
        <v>82</v>
      </c>
      <c r="K1312" t="s">
        <v>64</v>
      </c>
      <c r="L1312" t="s">
        <v>30</v>
      </c>
    </row>
    <row r="1313" spans="1:12" x14ac:dyDescent="0.25">
      <c r="A1313">
        <v>202309</v>
      </c>
      <c r="B1313" t="s">
        <v>317</v>
      </c>
      <c r="C1313" t="s">
        <v>22</v>
      </c>
      <c r="D1313">
        <v>60</v>
      </c>
      <c r="E1313">
        <v>88</v>
      </c>
      <c r="F1313">
        <v>46</v>
      </c>
      <c r="G1313">
        <v>7</v>
      </c>
      <c r="H1313">
        <v>33</v>
      </c>
      <c r="I1313">
        <v>26</v>
      </c>
      <c r="J1313">
        <v>88</v>
      </c>
      <c r="K1313" t="s">
        <v>64</v>
      </c>
      <c r="L1313" t="s">
        <v>30</v>
      </c>
    </row>
    <row r="1314" spans="1:12" x14ac:dyDescent="0.25">
      <c r="A1314">
        <v>202309</v>
      </c>
      <c r="B1314" t="s">
        <v>318</v>
      </c>
      <c r="C1314" t="s">
        <v>22</v>
      </c>
      <c r="D1314">
        <v>57</v>
      </c>
      <c r="E1314">
        <v>76</v>
      </c>
      <c r="F1314">
        <v>43</v>
      </c>
      <c r="G1314">
        <v>6</v>
      </c>
      <c r="H1314">
        <v>33</v>
      </c>
      <c r="I1314">
        <v>20</v>
      </c>
      <c r="J1314">
        <v>76</v>
      </c>
      <c r="K1314" t="s">
        <v>64</v>
      </c>
      <c r="L1314" t="s">
        <v>30</v>
      </c>
    </row>
    <row r="1315" spans="1:12" x14ac:dyDescent="0.25">
      <c r="A1315">
        <v>202309</v>
      </c>
      <c r="B1315" t="s">
        <v>319</v>
      </c>
      <c r="C1315" t="s">
        <v>22</v>
      </c>
      <c r="D1315">
        <v>53</v>
      </c>
      <c r="E1315">
        <v>76</v>
      </c>
      <c r="F1315">
        <v>42</v>
      </c>
      <c r="G1315">
        <v>6</v>
      </c>
      <c r="H1315">
        <v>32</v>
      </c>
      <c r="I1315">
        <v>20</v>
      </c>
      <c r="J1315">
        <v>76</v>
      </c>
      <c r="K1315" t="s">
        <v>64</v>
      </c>
      <c r="L1315" t="s">
        <v>30</v>
      </c>
    </row>
    <row r="1316" spans="1:12" x14ac:dyDescent="0.25">
      <c r="A1316">
        <v>202309</v>
      </c>
      <c r="B1316" t="s">
        <v>320</v>
      </c>
      <c r="C1316" t="s">
        <v>22</v>
      </c>
      <c r="D1316">
        <v>60</v>
      </c>
      <c r="E1316">
        <v>88</v>
      </c>
      <c r="F1316">
        <v>41</v>
      </c>
      <c r="G1316">
        <v>9</v>
      </c>
      <c r="H1316">
        <v>33</v>
      </c>
      <c r="I1316">
        <v>30</v>
      </c>
      <c r="J1316">
        <v>88</v>
      </c>
      <c r="K1316" t="s">
        <v>64</v>
      </c>
      <c r="L1316" t="s">
        <v>30</v>
      </c>
    </row>
    <row r="1317" spans="1:12" x14ac:dyDescent="0.25">
      <c r="A1317">
        <v>202309</v>
      </c>
      <c r="B1317" t="s">
        <v>321</v>
      </c>
      <c r="C1317" t="s">
        <v>22</v>
      </c>
      <c r="D1317">
        <v>62</v>
      </c>
      <c r="E1317">
        <v>84</v>
      </c>
      <c r="F1317">
        <v>43</v>
      </c>
      <c r="G1317">
        <v>8</v>
      </c>
      <c r="H1317">
        <v>21</v>
      </c>
      <c r="I1317">
        <v>33</v>
      </c>
      <c r="J1317">
        <v>84</v>
      </c>
      <c r="K1317" t="s">
        <v>64</v>
      </c>
      <c r="L1317" t="s">
        <v>30</v>
      </c>
    </row>
    <row r="1318" spans="1:12" x14ac:dyDescent="0.25">
      <c r="A1318">
        <v>202309</v>
      </c>
      <c r="B1318" t="s">
        <v>322</v>
      </c>
      <c r="C1318" t="s">
        <v>22</v>
      </c>
      <c r="D1318">
        <v>61</v>
      </c>
      <c r="E1318">
        <v>84</v>
      </c>
      <c r="F1318">
        <v>44</v>
      </c>
      <c r="G1318">
        <v>8</v>
      </c>
      <c r="H1318">
        <v>29</v>
      </c>
      <c r="I1318">
        <v>32</v>
      </c>
      <c r="J1318">
        <v>84</v>
      </c>
      <c r="K1318" t="s">
        <v>64</v>
      </c>
      <c r="L1318" t="s">
        <v>30</v>
      </c>
    </row>
    <row r="1319" spans="1:12" x14ac:dyDescent="0.25">
      <c r="A1319">
        <v>202309</v>
      </c>
      <c r="B1319" t="s">
        <v>323</v>
      </c>
      <c r="C1319" t="s">
        <v>22</v>
      </c>
      <c r="D1319">
        <v>60</v>
      </c>
      <c r="E1319">
        <v>87</v>
      </c>
      <c r="F1319">
        <v>44</v>
      </c>
      <c r="G1319">
        <v>9</v>
      </c>
      <c r="H1319">
        <v>29</v>
      </c>
      <c r="I1319">
        <v>30</v>
      </c>
      <c r="J1319">
        <v>87</v>
      </c>
      <c r="K1319" t="s">
        <v>64</v>
      </c>
      <c r="L1319" t="s">
        <v>30</v>
      </c>
    </row>
    <row r="1320" spans="1:12" x14ac:dyDescent="0.25">
      <c r="A1320">
        <v>202309</v>
      </c>
      <c r="B1320" t="s">
        <v>324</v>
      </c>
      <c r="C1320" t="s">
        <v>22</v>
      </c>
      <c r="D1320">
        <v>57</v>
      </c>
      <c r="E1320">
        <v>86</v>
      </c>
      <c r="F1320">
        <v>45</v>
      </c>
      <c r="G1320">
        <v>8</v>
      </c>
      <c r="H1320">
        <v>33</v>
      </c>
      <c r="I1320">
        <v>31</v>
      </c>
      <c r="J1320">
        <v>86</v>
      </c>
      <c r="K1320" t="s">
        <v>64</v>
      </c>
      <c r="L1320" t="s">
        <v>30</v>
      </c>
    </row>
    <row r="1321" spans="1:12" x14ac:dyDescent="0.25">
      <c r="A1321">
        <v>202309</v>
      </c>
      <c r="B1321" t="s">
        <v>325</v>
      </c>
      <c r="C1321" t="s">
        <v>22</v>
      </c>
      <c r="D1321">
        <v>55</v>
      </c>
      <c r="E1321">
        <v>78</v>
      </c>
      <c r="F1321">
        <v>44</v>
      </c>
      <c r="G1321">
        <v>7</v>
      </c>
      <c r="H1321">
        <v>30</v>
      </c>
      <c r="I1321">
        <v>23</v>
      </c>
      <c r="J1321">
        <v>78</v>
      </c>
      <c r="K1321" t="s">
        <v>64</v>
      </c>
      <c r="L1321" t="s">
        <v>30</v>
      </c>
    </row>
    <row r="1322" spans="1:12" x14ac:dyDescent="0.25">
      <c r="A1322">
        <v>202309</v>
      </c>
      <c r="B1322" t="s">
        <v>326</v>
      </c>
      <c r="C1322" t="s">
        <v>22</v>
      </c>
      <c r="D1322">
        <v>59</v>
      </c>
      <c r="E1322">
        <v>84</v>
      </c>
      <c r="F1322">
        <v>46</v>
      </c>
      <c r="G1322">
        <v>9</v>
      </c>
      <c r="H1322">
        <v>35</v>
      </c>
      <c r="I1322">
        <v>30</v>
      </c>
      <c r="J1322">
        <v>84</v>
      </c>
      <c r="K1322" t="s">
        <v>64</v>
      </c>
      <c r="L1322" t="s">
        <v>30</v>
      </c>
    </row>
    <row r="1323" spans="1:12" x14ac:dyDescent="0.25">
      <c r="A1323">
        <v>202309</v>
      </c>
      <c r="B1323" t="s">
        <v>327</v>
      </c>
      <c r="C1323" t="s">
        <v>22</v>
      </c>
      <c r="D1323">
        <v>58</v>
      </c>
      <c r="E1323">
        <v>89</v>
      </c>
      <c r="F1323">
        <v>45</v>
      </c>
      <c r="G1323">
        <v>8</v>
      </c>
      <c r="H1323">
        <v>27</v>
      </c>
      <c r="I1323">
        <v>34</v>
      </c>
      <c r="J1323">
        <v>89</v>
      </c>
      <c r="K1323" t="s">
        <v>64</v>
      </c>
      <c r="L1323" t="s">
        <v>30</v>
      </c>
    </row>
    <row r="1324" spans="1:12" x14ac:dyDescent="0.25">
      <c r="A1324">
        <v>202309</v>
      </c>
      <c r="B1324" t="s">
        <v>328</v>
      </c>
      <c r="C1324" t="s">
        <v>22</v>
      </c>
      <c r="D1324">
        <v>57</v>
      </c>
      <c r="E1324">
        <v>88</v>
      </c>
      <c r="F1324">
        <v>46</v>
      </c>
      <c r="G1324">
        <v>9</v>
      </c>
      <c r="H1324">
        <v>23</v>
      </c>
      <c r="I1324">
        <v>33</v>
      </c>
      <c r="J1324">
        <v>88</v>
      </c>
      <c r="K1324" t="s">
        <v>64</v>
      </c>
      <c r="L1324" t="s">
        <v>30</v>
      </c>
    </row>
    <row r="1325" spans="1:12" x14ac:dyDescent="0.25">
      <c r="A1325">
        <v>202309</v>
      </c>
      <c r="B1325" t="s">
        <v>329</v>
      </c>
      <c r="C1325" t="s">
        <v>22</v>
      </c>
      <c r="D1325">
        <v>58</v>
      </c>
      <c r="E1325">
        <v>99</v>
      </c>
      <c r="F1325">
        <v>46</v>
      </c>
      <c r="G1325">
        <v>8</v>
      </c>
      <c r="H1325">
        <v>29</v>
      </c>
      <c r="I1325">
        <v>23</v>
      </c>
      <c r="J1325">
        <v>99</v>
      </c>
      <c r="K1325" t="s">
        <v>64</v>
      </c>
      <c r="L1325" t="s">
        <v>30</v>
      </c>
    </row>
    <row r="1326" spans="1:12" x14ac:dyDescent="0.25">
      <c r="A1326">
        <v>202309</v>
      </c>
      <c r="B1326" t="s">
        <v>330</v>
      </c>
      <c r="C1326" t="s">
        <v>22</v>
      </c>
      <c r="D1326">
        <v>58</v>
      </c>
      <c r="E1326">
        <v>88</v>
      </c>
      <c r="F1326">
        <v>47</v>
      </c>
      <c r="G1326">
        <v>8</v>
      </c>
      <c r="H1326">
        <v>29</v>
      </c>
      <c r="I1326">
        <v>22</v>
      </c>
      <c r="J1326">
        <v>88</v>
      </c>
      <c r="K1326" t="s">
        <v>64</v>
      </c>
      <c r="L1326" t="s">
        <v>30</v>
      </c>
    </row>
    <row r="1327" spans="1:12" x14ac:dyDescent="0.25">
      <c r="A1327">
        <v>202309</v>
      </c>
      <c r="B1327" t="s">
        <v>331</v>
      </c>
      <c r="C1327" t="s">
        <v>22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  <c r="J1327">
        <v>0</v>
      </c>
      <c r="L1327" t="s">
        <v>46</v>
      </c>
    </row>
    <row r="1328" spans="1:12" x14ac:dyDescent="0.25">
      <c r="A1328">
        <v>202309</v>
      </c>
      <c r="B1328" t="s">
        <v>302</v>
      </c>
      <c r="C1328" t="s">
        <v>56</v>
      </c>
      <c r="D1328">
        <v>81</v>
      </c>
      <c r="E1328">
        <v>101</v>
      </c>
      <c r="F1328">
        <v>32</v>
      </c>
      <c r="G1328">
        <v>8</v>
      </c>
      <c r="H1328">
        <v>49</v>
      </c>
      <c r="I1328">
        <v>26</v>
      </c>
      <c r="J1328">
        <v>101</v>
      </c>
      <c r="K1328" t="s">
        <v>64</v>
      </c>
      <c r="L1328" t="s">
        <v>60</v>
      </c>
    </row>
    <row r="1329" spans="1:12" x14ac:dyDescent="0.25">
      <c r="A1329">
        <v>202309</v>
      </c>
      <c r="B1329" t="s">
        <v>303</v>
      </c>
      <c r="C1329" t="s">
        <v>56</v>
      </c>
      <c r="D1329">
        <v>77</v>
      </c>
      <c r="E1329">
        <v>91</v>
      </c>
      <c r="F1329">
        <v>28</v>
      </c>
      <c r="G1329">
        <v>7</v>
      </c>
      <c r="H1329">
        <v>44</v>
      </c>
      <c r="I1329">
        <v>25</v>
      </c>
      <c r="J1329">
        <v>91</v>
      </c>
      <c r="K1329" t="s">
        <v>64</v>
      </c>
      <c r="L1329" t="s">
        <v>30</v>
      </c>
    </row>
    <row r="1330" spans="1:12" x14ac:dyDescent="0.25">
      <c r="A1330">
        <v>202309</v>
      </c>
      <c r="B1330" t="s">
        <v>304</v>
      </c>
      <c r="C1330" t="s">
        <v>56</v>
      </c>
      <c r="D1330">
        <v>71</v>
      </c>
      <c r="E1330">
        <v>89</v>
      </c>
      <c r="F1330">
        <v>26</v>
      </c>
      <c r="G1330">
        <v>5</v>
      </c>
      <c r="H1330">
        <v>53</v>
      </c>
      <c r="I1330">
        <v>12</v>
      </c>
      <c r="J1330">
        <v>89</v>
      </c>
      <c r="K1330" t="s">
        <v>64</v>
      </c>
      <c r="L1330" t="s">
        <v>30</v>
      </c>
    </row>
    <row r="1331" spans="1:12" x14ac:dyDescent="0.25">
      <c r="A1331">
        <v>202309</v>
      </c>
      <c r="B1331" t="s">
        <v>305</v>
      </c>
      <c r="C1331" t="s">
        <v>56</v>
      </c>
      <c r="D1331">
        <v>66</v>
      </c>
      <c r="E1331">
        <v>83</v>
      </c>
      <c r="F1331">
        <v>29</v>
      </c>
      <c r="G1331">
        <v>6</v>
      </c>
      <c r="H1331">
        <v>44</v>
      </c>
      <c r="I1331">
        <v>16</v>
      </c>
      <c r="J1331">
        <v>83</v>
      </c>
      <c r="K1331" t="s">
        <v>64</v>
      </c>
      <c r="L1331" t="s">
        <v>30</v>
      </c>
    </row>
    <row r="1332" spans="1:12" x14ac:dyDescent="0.25">
      <c r="A1332">
        <v>202309</v>
      </c>
      <c r="B1332" t="s">
        <v>306</v>
      </c>
      <c r="C1332" t="s">
        <v>56</v>
      </c>
      <c r="D1332">
        <v>77</v>
      </c>
      <c r="E1332">
        <v>103</v>
      </c>
      <c r="F1332">
        <v>43</v>
      </c>
      <c r="G1332">
        <v>9</v>
      </c>
      <c r="H1332">
        <v>36</v>
      </c>
      <c r="I1332">
        <v>31</v>
      </c>
      <c r="J1332">
        <v>103</v>
      </c>
      <c r="K1332" t="s">
        <v>64</v>
      </c>
      <c r="L1332" t="s">
        <v>60</v>
      </c>
    </row>
    <row r="1333" spans="1:12" x14ac:dyDescent="0.25">
      <c r="A1333">
        <v>202309</v>
      </c>
      <c r="B1333" t="s">
        <v>307</v>
      </c>
      <c r="C1333" t="s">
        <v>56</v>
      </c>
      <c r="D1333">
        <v>67</v>
      </c>
      <c r="E1333">
        <v>88</v>
      </c>
      <c r="F1333">
        <v>26</v>
      </c>
      <c r="G1333">
        <v>9</v>
      </c>
      <c r="H1333">
        <v>40</v>
      </c>
      <c r="I1333">
        <v>26</v>
      </c>
      <c r="J1333">
        <v>88</v>
      </c>
      <c r="K1333" t="s">
        <v>64</v>
      </c>
      <c r="L1333" t="s">
        <v>30</v>
      </c>
    </row>
    <row r="1334" spans="1:12" x14ac:dyDescent="0.25">
      <c r="A1334">
        <v>202309</v>
      </c>
      <c r="B1334" t="s">
        <v>308</v>
      </c>
      <c r="C1334" t="s">
        <v>56</v>
      </c>
      <c r="D1334">
        <v>68</v>
      </c>
      <c r="E1334">
        <v>96</v>
      </c>
      <c r="F1334">
        <v>22</v>
      </c>
      <c r="G1334">
        <v>8</v>
      </c>
      <c r="H1334">
        <v>40</v>
      </c>
      <c r="I1334">
        <v>24</v>
      </c>
      <c r="J1334">
        <v>96</v>
      </c>
      <c r="K1334" t="s">
        <v>64</v>
      </c>
      <c r="L1334" t="s">
        <v>30</v>
      </c>
    </row>
    <row r="1335" spans="1:12" x14ac:dyDescent="0.25">
      <c r="A1335">
        <v>202309</v>
      </c>
      <c r="B1335" t="s">
        <v>309</v>
      </c>
      <c r="C1335" t="s">
        <v>56</v>
      </c>
      <c r="D1335">
        <v>75</v>
      </c>
      <c r="E1335">
        <v>97</v>
      </c>
      <c r="F1335">
        <v>25</v>
      </c>
      <c r="G1335">
        <v>7</v>
      </c>
      <c r="H1335">
        <v>37</v>
      </c>
      <c r="I1335">
        <v>21</v>
      </c>
      <c r="J1335">
        <v>97</v>
      </c>
      <c r="K1335" t="s">
        <v>64</v>
      </c>
      <c r="L1335" t="s">
        <v>30</v>
      </c>
    </row>
    <row r="1336" spans="1:12" x14ac:dyDescent="0.25">
      <c r="A1336">
        <v>202309</v>
      </c>
      <c r="B1336" t="s">
        <v>310</v>
      </c>
      <c r="C1336" t="s">
        <v>56</v>
      </c>
      <c r="D1336">
        <v>69</v>
      </c>
      <c r="E1336">
        <v>91</v>
      </c>
      <c r="F1336">
        <v>22</v>
      </c>
      <c r="G1336">
        <v>6</v>
      </c>
      <c r="H1336">
        <v>41</v>
      </c>
      <c r="I1336">
        <v>16</v>
      </c>
      <c r="J1336">
        <v>91</v>
      </c>
      <c r="K1336" t="s">
        <v>64</v>
      </c>
      <c r="L1336" t="s">
        <v>30</v>
      </c>
    </row>
    <row r="1337" spans="1:12" x14ac:dyDescent="0.25">
      <c r="A1337">
        <v>202309</v>
      </c>
      <c r="B1337" t="s">
        <v>311</v>
      </c>
      <c r="C1337" t="s">
        <v>56</v>
      </c>
      <c r="D1337">
        <v>67</v>
      </c>
      <c r="E1337">
        <v>89</v>
      </c>
      <c r="F1337">
        <v>22</v>
      </c>
      <c r="G1337">
        <v>7</v>
      </c>
      <c r="H1337">
        <v>41</v>
      </c>
      <c r="I1337">
        <v>17</v>
      </c>
      <c r="J1337">
        <v>89</v>
      </c>
      <c r="K1337" t="s">
        <v>64</v>
      </c>
      <c r="L1337" t="s">
        <v>30</v>
      </c>
    </row>
    <row r="1338" spans="1:12" x14ac:dyDescent="0.25">
      <c r="A1338">
        <v>202309</v>
      </c>
      <c r="B1338" t="s">
        <v>312</v>
      </c>
      <c r="C1338" t="s">
        <v>56</v>
      </c>
      <c r="D1338">
        <v>65</v>
      </c>
      <c r="E1338">
        <v>86</v>
      </c>
      <c r="F1338">
        <v>20</v>
      </c>
      <c r="G1338">
        <v>7</v>
      </c>
      <c r="H1338">
        <v>45</v>
      </c>
      <c r="I1338">
        <v>18</v>
      </c>
      <c r="J1338">
        <v>86</v>
      </c>
      <c r="K1338" t="s">
        <v>64</v>
      </c>
      <c r="L1338" t="s">
        <v>30</v>
      </c>
    </row>
    <row r="1339" spans="1:12" x14ac:dyDescent="0.25">
      <c r="A1339">
        <v>202309</v>
      </c>
      <c r="B1339" t="s">
        <v>313</v>
      </c>
      <c r="C1339" t="s">
        <v>56</v>
      </c>
      <c r="D1339">
        <v>65</v>
      </c>
      <c r="E1339">
        <v>90</v>
      </c>
      <c r="F1339">
        <v>21</v>
      </c>
      <c r="G1339">
        <v>8</v>
      </c>
      <c r="H1339">
        <v>25</v>
      </c>
      <c r="I1339">
        <v>24</v>
      </c>
      <c r="J1339">
        <v>90</v>
      </c>
      <c r="K1339" t="s">
        <v>64</v>
      </c>
      <c r="L1339" t="s">
        <v>30</v>
      </c>
    </row>
    <row r="1340" spans="1:12" x14ac:dyDescent="0.25">
      <c r="A1340">
        <v>202309</v>
      </c>
      <c r="B1340" t="s">
        <v>314</v>
      </c>
      <c r="C1340" t="s">
        <v>56</v>
      </c>
      <c r="D1340">
        <v>61</v>
      </c>
      <c r="E1340">
        <v>84</v>
      </c>
      <c r="F1340">
        <v>20</v>
      </c>
      <c r="G1340">
        <v>6</v>
      </c>
      <c r="H1340">
        <v>37</v>
      </c>
      <c r="I1340">
        <v>17</v>
      </c>
      <c r="J1340">
        <v>84</v>
      </c>
      <c r="K1340" t="s">
        <v>64</v>
      </c>
      <c r="L1340" t="s">
        <v>30</v>
      </c>
    </row>
    <row r="1341" spans="1:12" x14ac:dyDescent="0.25">
      <c r="A1341">
        <v>202309</v>
      </c>
      <c r="B1341" t="s">
        <v>315</v>
      </c>
      <c r="C1341" t="s">
        <v>56</v>
      </c>
      <c r="D1341">
        <v>61</v>
      </c>
      <c r="E1341">
        <v>77</v>
      </c>
      <c r="F1341">
        <v>20</v>
      </c>
      <c r="G1341">
        <v>7</v>
      </c>
      <c r="H1341">
        <v>37</v>
      </c>
      <c r="I1341">
        <v>19</v>
      </c>
      <c r="J1341">
        <v>77</v>
      </c>
      <c r="K1341" t="s">
        <v>64</v>
      </c>
      <c r="L1341" t="s">
        <v>30</v>
      </c>
    </row>
    <row r="1342" spans="1:12" x14ac:dyDescent="0.25">
      <c r="A1342">
        <v>202309</v>
      </c>
      <c r="B1342" t="s">
        <v>316</v>
      </c>
      <c r="C1342" t="s">
        <v>56</v>
      </c>
      <c r="D1342">
        <v>65</v>
      </c>
      <c r="E1342">
        <v>86</v>
      </c>
      <c r="F1342">
        <v>19</v>
      </c>
      <c r="G1342">
        <v>7</v>
      </c>
      <c r="H1342">
        <v>37</v>
      </c>
      <c r="I1342">
        <v>17</v>
      </c>
      <c r="J1342">
        <v>86</v>
      </c>
      <c r="K1342" t="s">
        <v>64</v>
      </c>
      <c r="L1342" t="s">
        <v>30</v>
      </c>
    </row>
    <row r="1343" spans="1:12" x14ac:dyDescent="0.25">
      <c r="A1343">
        <v>202309</v>
      </c>
      <c r="B1343" t="s">
        <v>317</v>
      </c>
      <c r="C1343" t="s">
        <v>56</v>
      </c>
      <c r="D1343">
        <v>67</v>
      </c>
      <c r="E1343">
        <v>90</v>
      </c>
      <c r="F1343">
        <v>22</v>
      </c>
      <c r="G1343">
        <v>7</v>
      </c>
      <c r="H1343">
        <v>40</v>
      </c>
      <c r="I1343">
        <v>18</v>
      </c>
      <c r="J1343">
        <v>90</v>
      </c>
      <c r="K1343" t="s">
        <v>64</v>
      </c>
      <c r="L1343" t="s">
        <v>30</v>
      </c>
    </row>
    <row r="1344" spans="1:12" x14ac:dyDescent="0.25">
      <c r="A1344">
        <v>202309</v>
      </c>
      <c r="B1344" t="s">
        <v>318</v>
      </c>
      <c r="C1344" t="s">
        <v>56</v>
      </c>
      <c r="D1344">
        <v>64</v>
      </c>
      <c r="E1344">
        <v>79</v>
      </c>
      <c r="F1344">
        <v>20</v>
      </c>
      <c r="G1344">
        <v>6</v>
      </c>
      <c r="H1344">
        <v>39</v>
      </c>
      <c r="I1344">
        <v>14</v>
      </c>
      <c r="J1344">
        <v>79</v>
      </c>
      <c r="K1344" t="s">
        <v>64</v>
      </c>
      <c r="L1344" t="s">
        <v>30</v>
      </c>
    </row>
    <row r="1345" spans="1:12" x14ac:dyDescent="0.25">
      <c r="A1345">
        <v>202309</v>
      </c>
      <c r="B1345" t="s">
        <v>319</v>
      </c>
      <c r="C1345" t="s">
        <v>56</v>
      </c>
      <c r="D1345">
        <v>56</v>
      </c>
      <c r="E1345">
        <v>71</v>
      </c>
      <c r="F1345">
        <v>19</v>
      </c>
      <c r="G1345">
        <v>5</v>
      </c>
      <c r="H1345">
        <v>44</v>
      </c>
      <c r="I1345">
        <v>15</v>
      </c>
      <c r="J1345">
        <v>71</v>
      </c>
      <c r="K1345" t="s">
        <v>64</v>
      </c>
      <c r="L1345" t="s">
        <v>30</v>
      </c>
    </row>
    <row r="1346" spans="1:12" x14ac:dyDescent="0.25">
      <c r="A1346">
        <v>202309</v>
      </c>
      <c r="B1346" t="s">
        <v>320</v>
      </c>
      <c r="C1346" t="s">
        <v>56</v>
      </c>
      <c r="D1346">
        <v>69</v>
      </c>
      <c r="E1346">
        <v>80</v>
      </c>
      <c r="F1346">
        <v>19</v>
      </c>
      <c r="G1346">
        <v>5</v>
      </c>
      <c r="H1346">
        <v>42</v>
      </c>
      <c r="I1346">
        <v>20</v>
      </c>
      <c r="J1346">
        <v>80</v>
      </c>
      <c r="K1346" t="s">
        <v>64</v>
      </c>
      <c r="L1346" t="s">
        <v>30</v>
      </c>
    </row>
    <row r="1347" spans="1:12" x14ac:dyDescent="0.25">
      <c r="A1347">
        <v>202309</v>
      </c>
      <c r="B1347" t="s">
        <v>321</v>
      </c>
      <c r="C1347" t="s">
        <v>56</v>
      </c>
      <c r="D1347">
        <v>69</v>
      </c>
      <c r="E1347">
        <v>85</v>
      </c>
      <c r="F1347">
        <v>21</v>
      </c>
      <c r="G1347">
        <v>8</v>
      </c>
      <c r="H1347">
        <v>28</v>
      </c>
      <c r="I1347">
        <v>25</v>
      </c>
      <c r="J1347">
        <v>85</v>
      </c>
      <c r="K1347" t="s">
        <v>64</v>
      </c>
      <c r="L1347" t="s">
        <v>30</v>
      </c>
    </row>
    <row r="1348" spans="1:12" x14ac:dyDescent="0.25">
      <c r="A1348">
        <v>202309</v>
      </c>
      <c r="B1348" t="s">
        <v>322</v>
      </c>
      <c r="C1348" t="s">
        <v>56</v>
      </c>
      <c r="D1348">
        <v>65</v>
      </c>
      <c r="E1348">
        <v>83</v>
      </c>
      <c r="F1348">
        <v>20</v>
      </c>
      <c r="G1348">
        <v>6</v>
      </c>
      <c r="H1348">
        <v>37</v>
      </c>
      <c r="I1348">
        <v>17</v>
      </c>
      <c r="J1348">
        <v>83</v>
      </c>
      <c r="K1348" t="s">
        <v>64</v>
      </c>
      <c r="L1348" t="s">
        <v>30</v>
      </c>
    </row>
    <row r="1349" spans="1:12" x14ac:dyDescent="0.25">
      <c r="A1349">
        <v>202309</v>
      </c>
      <c r="B1349" t="s">
        <v>323</v>
      </c>
      <c r="C1349" t="s">
        <v>56</v>
      </c>
      <c r="D1349">
        <v>68</v>
      </c>
      <c r="E1349">
        <v>87</v>
      </c>
      <c r="F1349">
        <v>21</v>
      </c>
      <c r="G1349">
        <v>7</v>
      </c>
      <c r="H1349">
        <v>40</v>
      </c>
      <c r="I1349">
        <v>25</v>
      </c>
      <c r="J1349">
        <v>87</v>
      </c>
      <c r="K1349" t="s">
        <v>64</v>
      </c>
      <c r="L1349" t="s">
        <v>30</v>
      </c>
    </row>
    <row r="1350" spans="1:12" x14ac:dyDescent="0.25">
      <c r="A1350">
        <v>202309</v>
      </c>
      <c r="B1350" t="s">
        <v>324</v>
      </c>
      <c r="C1350" t="s">
        <v>56</v>
      </c>
      <c r="D1350">
        <v>65</v>
      </c>
      <c r="E1350">
        <v>83</v>
      </c>
      <c r="F1350">
        <v>22</v>
      </c>
      <c r="G1350">
        <v>6</v>
      </c>
      <c r="H1350">
        <v>37</v>
      </c>
      <c r="I1350">
        <v>19</v>
      </c>
      <c r="J1350">
        <v>83</v>
      </c>
      <c r="K1350" t="s">
        <v>64</v>
      </c>
      <c r="L1350" t="s">
        <v>30</v>
      </c>
    </row>
    <row r="1351" spans="1:12" x14ac:dyDescent="0.25">
      <c r="A1351">
        <v>202309</v>
      </c>
      <c r="B1351" t="s">
        <v>325</v>
      </c>
      <c r="C1351" t="s">
        <v>56</v>
      </c>
      <c r="D1351">
        <v>56</v>
      </c>
      <c r="E1351">
        <v>75</v>
      </c>
      <c r="F1351">
        <v>20</v>
      </c>
      <c r="G1351">
        <v>6</v>
      </c>
      <c r="H1351">
        <v>42</v>
      </c>
      <c r="I1351">
        <v>17</v>
      </c>
      <c r="J1351">
        <v>75</v>
      </c>
      <c r="K1351" t="s">
        <v>64</v>
      </c>
      <c r="L1351" t="s">
        <v>30</v>
      </c>
    </row>
    <row r="1352" spans="1:12" x14ac:dyDescent="0.25">
      <c r="A1352">
        <v>202309</v>
      </c>
      <c r="B1352" t="s">
        <v>326</v>
      </c>
      <c r="C1352" t="s">
        <v>56</v>
      </c>
      <c r="D1352">
        <v>75</v>
      </c>
      <c r="E1352">
        <v>105</v>
      </c>
      <c r="F1352">
        <v>23</v>
      </c>
      <c r="G1352">
        <v>11</v>
      </c>
      <c r="H1352">
        <v>48</v>
      </c>
      <c r="I1352">
        <v>29</v>
      </c>
      <c r="J1352">
        <v>105</v>
      </c>
      <c r="K1352" t="s">
        <v>64</v>
      </c>
      <c r="L1352" t="s">
        <v>60</v>
      </c>
    </row>
    <row r="1353" spans="1:12" x14ac:dyDescent="0.25">
      <c r="A1353">
        <v>202309</v>
      </c>
      <c r="B1353" t="s">
        <v>327</v>
      </c>
      <c r="C1353" t="s">
        <v>56</v>
      </c>
      <c r="D1353">
        <v>64</v>
      </c>
      <c r="E1353">
        <v>84</v>
      </c>
      <c r="F1353">
        <v>20</v>
      </c>
      <c r="G1353">
        <v>6</v>
      </c>
      <c r="H1353">
        <v>42</v>
      </c>
      <c r="I1353">
        <v>21</v>
      </c>
      <c r="J1353">
        <v>84</v>
      </c>
      <c r="K1353" t="s">
        <v>64</v>
      </c>
      <c r="L1353" t="s">
        <v>30</v>
      </c>
    </row>
    <row r="1354" spans="1:12" x14ac:dyDescent="0.25">
      <c r="A1354">
        <v>202309</v>
      </c>
      <c r="B1354" t="s">
        <v>328</v>
      </c>
      <c r="C1354" t="s">
        <v>56</v>
      </c>
      <c r="D1354">
        <v>63</v>
      </c>
      <c r="E1354">
        <v>82</v>
      </c>
      <c r="F1354">
        <v>20</v>
      </c>
      <c r="G1354">
        <v>7</v>
      </c>
      <c r="H1354">
        <v>37</v>
      </c>
      <c r="I1354">
        <v>23</v>
      </c>
      <c r="J1354">
        <v>82</v>
      </c>
      <c r="K1354" t="s">
        <v>64</v>
      </c>
      <c r="L1354" t="s">
        <v>30</v>
      </c>
    </row>
    <row r="1355" spans="1:12" x14ac:dyDescent="0.25">
      <c r="A1355">
        <v>202309</v>
      </c>
      <c r="B1355" t="s">
        <v>329</v>
      </c>
      <c r="C1355" t="s">
        <v>56</v>
      </c>
      <c r="D1355">
        <v>66</v>
      </c>
      <c r="E1355">
        <v>89</v>
      </c>
      <c r="F1355">
        <v>21</v>
      </c>
      <c r="G1355">
        <v>7</v>
      </c>
      <c r="H1355">
        <v>38</v>
      </c>
      <c r="I1355">
        <v>19</v>
      </c>
      <c r="J1355">
        <v>89</v>
      </c>
      <c r="K1355" t="s">
        <v>64</v>
      </c>
      <c r="L1355" t="s">
        <v>30</v>
      </c>
    </row>
    <row r="1356" spans="1:12" x14ac:dyDescent="0.25">
      <c r="A1356">
        <v>202309</v>
      </c>
      <c r="B1356" t="s">
        <v>330</v>
      </c>
      <c r="C1356" t="s">
        <v>56</v>
      </c>
      <c r="D1356">
        <v>68</v>
      </c>
      <c r="E1356">
        <v>98</v>
      </c>
      <c r="F1356">
        <v>23</v>
      </c>
      <c r="G1356">
        <v>8</v>
      </c>
      <c r="H1356">
        <v>33</v>
      </c>
      <c r="I1356">
        <v>22</v>
      </c>
      <c r="J1356">
        <v>98</v>
      </c>
      <c r="K1356" t="s">
        <v>64</v>
      </c>
      <c r="L1356" t="s">
        <v>30</v>
      </c>
    </row>
    <row r="1357" spans="1:12" x14ac:dyDescent="0.25">
      <c r="A1357">
        <v>202309</v>
      </c>
      <c r="B1357" t="s">
        <v>331</v>
      </c>
      <c r="C1357" t="s">
        <v>56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  <c r="I1357" t="s">
        <v>14</v>
      </c>
      <c r="J1357">
        <v>0</v>
      </c>
      <c r="L1357" t="s">
        <v>46</v>
      </c>
    </row>
    <row r="1358" spans="1:12" x14ac:dyDescent="0.25">
      <c r="A1358">
        <v>202309</v>
      </c>
      <c r="B1358" t="s">
        <v>302</v>
      </c>
      <c r="C1358" t="s">
        <v>58</v>
      </c>
      <c r="D1358">
        <v>66</v>
      </c>
      <c r="E1358">
        <v>88</v>
      </c>
      <c r="F1358">
        <v>54</v>
      </c>
      <c r="G1358">
        <v>8</v>
      </c>
      <c r="H1358">
        <v>44</v>
      </c>
      <c r="I1358">
        <v>12</v>
      </c>
      <c r="J1358">
        <v>88</v>
      </c>
      <c r="K1358" t="s">
        <v>64</v>
      </c>
      <c r="L1358" t="s">
        <v>30</v>
      </c>
    </row>
    <row r="1359" spans="1:12" x14ac:dyDescent="0.25">
      <c r="A1359">
        <v>202309</v>
      </c>
      <c r="B1359" t="s">
        <v>303</v>
      </c>
      <c r="C1359" t="s">
        <v>58</v>
      </c>
      <c r="D1359">
        <v>72</v>
      </c>
      <c r="E1359">
        <v>91</v>
      </c>
      <c r="F1359">
        <v>54</v>
      </c>
      <c r="G1359">
        <v>8</v>
      </c>
      <c r="H1359">
        <v>31</v>
      </c>
      <c r="I1359">
        <v>22</v>
      </c>
      <c r="J1359">
        <v>91</v>
      </c>
      <c r="K1359" t="s">
        <v>64</v>
      </c>
      <c r="L1359" t="s">
        <v>30</v>
      </c>
    </row>
    <row r="1360" spans="1:12" x14ac:dyDescent="0.25">
      <c r="A1360">
        <v>202309</v>
      </c>
      <c r="B1360" t="s">
        <v>304</v>
      </c>
      <c r="C1360" t="s">
        <v>58</v>
      </c>
      <c r="D1360">
        <v>59</v>
      </c>
      <c r="E1360">
        <v>80</v>
      </c>
      <c r="F1360">
        <v>54</v>
      </c>
      <c r="G1360">
        <v>8</v>
      </c>
      <c r="H1360">
        <v>38</v>
      </c>
      <c r="I1360">
        <v>8</v>
      </c>
      <c r="J1360">
        <v>80</v>
      </c>
      <c r="K1360" t="s">
        <v>64</v>
      </c>
      <c r="L1360" t="s">
        <v>30</v>
      </c>
    </row>
    <row r="1361" spans="1:12" x14ac:dyDescent="0.25">
      <c r="A1361">
        <v>202309</v>
      </c>
      <c r="B1361" t="s">
        <v>305</v>
      </c>
      <c r="C1361" t="s">
        <v>58</v>
      </c>
      <c r="D1361">
        <v>54</v>
      </c>
      <c r="E1361">
        <v>69</v>
      </c>
      <c r="F1361">
        <v>54</v>
      </c>
      <c r="G1361">
        <v>9</v>
      </c>
      <c r="H1361">
        <v>36</v>
      </c>
      <c r="I1361">
        <v>6</v>
      </c>
      <c r="J1361">
        <v>69</v>
      </c>
      <c r="K1361" t="s">
        <v>64</v>
      </c>
      <c r="L1361" t="s">
        <v>30</v>
      </c>
    </row>
    <row r="1362" spans="1:12" x14ac:dyDescent="0.25">
      <c r="A1362">
        <v>202309</v>
      </c>
      <c r="B1362" t="s">
        <v>306</v>
      </c>
      <c r="C1362" t="s">
        <v>58</v>
      </c>
      <c r="D1362">
        <v>60</v>
      </c>
      <c r="E1362">
        <v>82</v>
      </c>
      <c r="F1362">
        <v>54</v>
      </c>
      <c r="G1362">
        <v>10</v>
      </c>
      <c r="H1362">
        <v>33</v>
      </c>
      <c r="I1362">
        <v>9</v>
      </c>
      <c r="J1362">
        <v>82</v>
      </c>
      <c r="K1362" t="s">
        <v>64</v>
      </c>
      <c r="L1362" t="s">
        <v>30</v>
      </c>
    </row>
    <row r="1363" spans="1:12" x14ac:dyDescent="0.25">
      <c r="A1363">
        <v>202309</v>
      </c>
      <c r="B1363" t="s">
        <v>307</v>
      </c>
      <c r="C1363" t="s">
        <v>58</v>
      </c>
      <c r="D1363">
        <v>60</v>
      </c>
      <c r="E1363">
        <v>81</v>
      </c>
      <c r="F1363">
        <v>55</v>
      </c>
      <c r="G1363">
        <v>10</v>
      </c>
      <c r="H1363">
        <v>33</v>
      </c>
      <c r="I1363">
        <v>9</v>
      </c>
      <c r="J1363">
        <v>81</v>
      </c>
      <c r="K1363" t="s">
        <v>64</v>
      </c>
      <c r="L1363" t="s">
        <v>30</v>
      </c>
    </row>
    <row r="1364" spans="1:12" x14ac:dyDescent="0.25">
      <c r="A1364">
        <v>202309</v>
      </c>
      <c r="B1364" t="s">
        <v>308</v>
      </c>
      <c r="C1364" t="s">
        <v>58</v>
      </c>
      <c r="D1364">
        <v>71</v>
      </c>
      <c r="E1364">
        <v>93</v>
      </c>
      <c r="F1364">
        <v>55</v>
      </c>
      <c r="G1364">
        <v>10</v>
      </c>
      <c r="H1364">
        <v>35</v>
      </c>
      <c r="I1364">
        <v>15</v>
      </c>
      <c r="J1364">
        <v>93</v>
      </c>
      <c r="K1364" t="s">
        <v>64</v>
      </c>
      <c r="L1364" t="s">
        <v>30</v>
      </c>
    </row>
    <row r="1365" spans="1:12" x14ac:dyDescent="0.25">
      <c r="A1365">
        <v>202309</v>
      </c>
      <c r="B1365" t="s">
        <v>309</v>
      </c>
      <c r="C1365" t="s">
        <v>58</v>
      </c>
      <c r="D1365">
        <v>67</v>
      </c>
      <c r="E1365">
        <v>87</v>
      </c>
      <c r="F1365">
        <v>55</v>
      </c>
      <c r="G1365">
        <v>9</v>
      </c>
      <c r="H1365">
        <v>32</v>
      </c>
      <c r="I1365">
        <v>12</v>
      </c>
      <c r="J1365">
        <v>87</v>
      </c>
      <c r="K1365" t="s">
        <v>64</v>
      </c>
      <c r="L1365" t="s">
        <v>30</v>
      </c>
    </row>
    <row r="1366" spans="1:12" x14ac:dyDescent="0.25">
      <c r="A1366">
        <v>202309</v>
      </c>
      <c r="B1366" t="s">
        <v>310</v>
      </c>
      <c r="C1366" t="s">
        <v>58</v>
      </c>
      <c r="D1366">
        <v>61</v>
      </c>
      <c r="E1366">
        <v>78</v>
      </c>
      <c r="F1366">
        <v>54</v>
      </c>
      <c r="G1366">
        <v>6</v>
      </c>
      <c r="H1366">
        <v>28</v>
      </c>
      <c r="I1366">
        <v>8</v>
      </c>
      <c r="J1366">
        <v>78</v>
      </c>
      <c r="K1366" t="s">
        <v>64</v>
      </c>
      <c r="L1366" t="s">
        <v>30</v>
      </c>
    </row>
    <row r="1367" spans="1:12" x14ac:dyDescent="0.25">
      <c r="A1367">
        <v>202309</v>
      </c>
      <c r="B1367" t="s">
        <v>311</v>
      </c>
      <c r="C1367" t="s">
        <v>58</v>
      </c>
      <c r="D1367">
        <v>57</v>
      </c>
      <c r="E1367">
        <v>68</v>
      </c>
      <c r="F1367">
        <v>54</v>
      </c>
      <c r="G1367">
        <v>7</v>
      </c>
      <c r="H1367">
        <v>28</v>
      </c>
      <c r="I1367">
        <v>6</v>
      </c>
      <c r="J1367">
        <v>68</v>
      </c>
      <c r="K1367" t="s">
        <v>64</v>
      </c>
      <c r="L1367" t="s">
        <v>30</v>
      </c>
    </row>
    <row r="1368" spans="1:12" x14ac:dyDescent="0.25">
      <c r="A1368">
        <v>202309</v>
      </c>
      <c r="B1368" t="s">
        <v>312</v>
      </c>
      <c r="C1368" t="s">
        <v>58</v>
      </c>
      <c r="D1368">
        <v>59</v>
      </c>
      <c r="E1368">
        <v>72</v>
      </c>
      <c r="F1368">
        <v>54</v>
      </c>
      <c r="G1368">
        <v>6</v>
      </c>
      <c r="H1368">
        <v>30</v>
      </c>
      <c r="I1368">
        <v>5</v>
      </c>
      <c r="J1368">
        <v>72</v>
      </c>
      <c r="K1368" t="s">
        <v>64</v>
      </c>
      <c r="L1368" t="s">
        <v>30</v>
      </c>
    </row>
    <row r="1369" spans="1:12" x14ac:dyDescent="0.25">
      <c r="A1369">
        <v>202309</v>
      </c>
      <c r="B1369" t="s">
        <v>313</v>
      </c>
      <c r="C1369" t="s">
        <v>58</v>
      </c>
      <c r="D1369">
        <v>57</v>
      </c>
      <c r="E1369">
        <v>70</v>
      </c>
      <c r="F1369">
        <v>54</v>
      </c>
      <c r="G1369">
        <v>7</v>
      </c>
      <c r="H1369">
        <v>21</v>
      </c>
      <c r="I1369">
        <v>5</v>
      </c>
      <c r="J1369">
        <v>70</v>
      </c>
      <c r="K1369" t="s">
        <v>64</v>
      </c>
      <c r="L1369" t="s">
        <v>30</v>
      </c>
    </row>
    <row r="1370" spans="1:12" x14ac:dyDescent="0.25">
      <c r="A1370">
        <v>202309</v>
      </c>
      <c r="B1370" t="s">
        <v>314</v>
      </c>
      <c r="C1370" t="s">
        <v>58</v>
      </c>
      <c r="D1370">
        <v>56</v>
      </c>
      <c r="E1370">
        <v>83</v>
      </c>
      <c r="F1370">
        <v>54</v>
      </c>
      <c r="G1370">
        <v>5</v>
      </c>
      <c r="H1370">
        <v>26</v>
      </c>
      <c r="I1370">
        <v>6</v>
      </c>
      <c r="J1370">
        <v>83</v>
      </c>
      <c r="K1370" t="s">
        <v>64</v>
      </c>
      <c r="L1370" t="s">
        <v>30</v>
      </c>
    </row>
    <row r="1371" spans="1:12" x14ac:dyDescent="0.25">
      <c r="A1371">
        <v>202309</v>
      </c>
      <c r="B1371" t="s">
        <v>315</v>
      </c>
      <c r="C1371" t="s">
        <v>58</v>
      </c>
      <c r="D1371">
        <v>54</v>
      </c>
      <c r="E1371">
        <v>68</v>
      </c>
      <c r="F1371">
        <v>54</v>
      </c>
      <c r="G1371">
        <v>7</v>
      </c>
      <c r="H1371">
        <v>29</v>
      </c>
      <c r="I1371">
        <v>7</v>
      </c>
      <c r="J1371">
        <v>68</v>
      </c>
      <c r="K1371" t="s">
        <v>64</v>
      </c>
      <c r="L1371" t="s">
        <v>30</v>
      </c>
    </row>
    <row r="1372" spans="1:12" x14ac:dyDescent="0.25">
      <c r="A1372">
        <v>202309</v>
      </c>
      <c r="B1372" t="s">
        <v>316</v>
      </c>
      <c r="C1372" t="s">
        <v>58</v>
      </c>
      <c r="D1372">
        <v>58</v>
      </c>
      <c r="E1372">
        <v>77</v>
      </c>
      <c r="F1372">
        <v>54</v>
      </c>
      <c r="G1372">
        <v>8</v>
      </c>
      <c r="H1372">
        <v>28</v>
      </c>
      <c r="I1372">
        <v>7</v>
      </c>
      <c r="J1372">
        <v>77</v>
      </c>
      <c r="K1372" t="s">
        <v>64</v>
      </c>
      <c r="L1372" t="s">
        <v>30</v>
      </c>
    </row>
    <row r="1373" spans="1:12" x14ac:dyDescent="0.25">
      <c r="A1373">
        <v>202309</v>
      </c>
      <c r="B1373" t="s">
        <v>317</v>
      </c>
      <c r="C1373" t="s">
        <v>58</v>
      </c>
      <c r="D1373">
        <v>61</v>
      </c>
      <c r="E1373">
        <v>86</v>
      </c>
      <c r="F1373">
        <v>54</v>
      </c>
      <c r="G1373">
        <v>9</v>
      </c>
      <c r="H1373">
        <v>31</v>
      </c>
      <c r="I1373">
        <v>9</v>
      </c>
      <c r="J1373">
        <v>86</v>
      </c>
      <c r="K1373" t="s">
        <v>64</v>
      </c>
      <c r="L1373" t="s">
        <v>30</v>
      </c>
    </row>
    <row r="1374" spans="1:12" x14ac:dyDescent="0.25">
      <c r="A1374">
        <v>202309</v>
      </c>
      <c r="B1374" t="s">
        <v>318</v>
      </c>
      <c r="C1374" t="s">
        <v>58</v>
      </c>
      <c r="D1374">
        <v>61</v>
      </c>
      <c r="E1374">
        <v>74</v>
      </c>
      <c r="F1374">
        <v>54</v>
      </c>
      <c r="G1374">
        <v>8</v>
      </c>
      <c r="H1374">
        <v>28</v>
      </c>
      <c r="I1374">
        <v>10</v>
      </c>
      <c r="J1374">
        <v>74</v>
      </c>
      <c r="K1374" t="s">
        <v>64</v>
      </c>
      <c r="L1374" t="s">
        <v>30</v>
      </c>
    </row>
    <row r="1375" spans="1:12" x14ac:dyDescent="0.25">
      <c r="A1375">
        <v>202309</v>
      </c>
      <c r="B1375" t="s">
        <v>319</v>
      </c>
      <c r="C1375" t="s">
        <v>58</v>
      </c>
      <c r="D1375">
        <v>54</v>
      </c>
      <c r="E1375">
        <v>72</v>
      </c>
      <c r="F1375">
        <v>54</v>
      </c>
      <c r="G1375">
        <v>8</v>
      </c>
      <c r="H1375">
        <v>25</v>
      </c>
      <c r="I1375">
        <v>13</v>
      </c>
      <c r="J1375">
        <v>72</v>
      </c>
      <c r="K1375" t="s">
        <v>64</v>
      </c>
      <c r="L1375" t="s">
        <v>30</v>
      </c>
    </row>
    <row r="1376" spans="1:12" x14ac:dyDescent="0.25">
      <c r="A1376">
        <v>202309</v>
      </c>
      <c r="B1376" t="s">
        <v>320</v>
      </c>
      <c r="C1376" t="s">
        <v>58</v>
      </c>
      <c r="D1376">
        <v>59</v>
      </c>
      <c r="E1376">
        <v>81</v>
      </c>
      <c r="F1376">
        <v>54</v>
      </c>
      <c r="G1376">
        <v>9</v>
      </c>
      <c r="H1376">
        <v>32</v>
      </c>
      <c r="I1376">
        <v>13</v>
      </c>
      <c r="J1376">
        <v>81</v>
      </c>
      <c r="K1376" t="s">
        <v>64</v>
      </c>
      <c r="L1376" t="s">
        <v>30</v>
      </c>
    </row>
    <row r="1377" spans="1:12" x14ac:dyDescent="0.25">
      <c r="A1377">
        <v>202309</v>
      </c>
      <c r="B1377" t="s">
        <v>321</v>
      </c>
      <c r="C1377" t="s">
        <v>58</v>
      </c>
      <c r="D1377">
        <v>62</v>
      </c>
      <c r="E1377">
        <v>80</v>
      </c>
      <c r="F1377">
        <v>53</v>
      </c>
      <c r="G1377">
        <v>9</v>
      </c>
      <c r="H1377">
        <v>29</v>
      </c>
      <c r="I1377">
        <v>15</v>
      </c>
      <c r="J1377">
        <v>80</v>
      </c>
      <c r="K1377" t="s">
        <v>64</v>
      </c>
      <c r="L1377" t="s">
        <v>30</v>
      </c>
    </row>
    <row r="1378" spans="1:12" x14ac:dyDescent="0.25">
      <c r="A1378">
        <v>202309</v>
      </c>
      <c r="B1378" t="s">
        <v>322</v>
      </c>
      <c r="C1378" t="s">
        <v>58</v>
      </c>
      <c r="D1378">
        <v>59</v>
      </c>
      <c r="E1378">
        <v>72</v>
      </c>
      <c r="F1378">
        <v>53</v>
      </c>
      <c r="G1378">
        <v>9</v>
      </c>
      <c r="H1378">
        <v>31</v>
      </c>
      <c r="I1378">
        <v>11</v>
      </c>
      <c r="J1378">
        <v>72</v>
      </c>
      <c r="K1378" t="s">
        <v>64</v>
      </c>
      <c r="L1378" t="s">
        <v>30</v>
      </c>
    </row>
    <row r="1379" spans="1:12" x14ac:dyDescent="0.25">
      <c r="A1379">
        <v>202309</v>
      </c>
      <c r="B1379" t="s">
        <v>323</v>
      </c>
      <c r="C1379" t="s">
        <v>58</v>
      </c>
      <c r="D1379">
        <v>57</v>
      </c>
      <c r="E1379">
        <v>70</v>
      </c>
      <c r="F1379">
        <v>54</v>
      </c>
      <c r="G1379">
        <v>8</v>
      </c>
      <c r="H1379">
        <v>22</v>
      </c>
      <c r="I1379">
        <v>11</v>
      </c>
      <c r="J1379">
        <v>70</v>
      </c>
      <c r="K1379" t="s">
        <v>64</v>
      </c>
      <c r="L1379" t="s">
        <v>30</v>
      </c>
    </row>
    <row r="1380" spans="1:12" x14ac:dyDescent="0.25">
      <c r="A1380">
        <v>202309</v>
      </c>
      <c r="B1380" t="s">
        <v>324</v>
      </c>
      <c r="C1380" t="s">
        <v>58</v>
      </c>
      <c r="D1380">
        <v>52</v>
      </c>
      <c r="E1380">
        <v>70</v>
      </c>
      <c r="F1380">
        <v>54</v>
      </c>
      <c r="G1380">
        <v>9</v>
      </c>
      <c r="H1380">
        <v>34</v>
      </c>
      <c r="I1380">
        <v>10</v>
      </c>
      <c r="J1380">
        <v>70</v>
      </c>
      <c r="K1380" t="s">
        <v>64</v>
      </c>
      <c r="L1380" t="s">
        <v>30</v>
      </c>
    </row>
    <row r="1381" spans="1:12" x14ac:dyDescent="0.25">
      <c r="A1381">
        <v>202309</v>
      </c>
      <c r="B1381" t="s">
        <v>325</v>
      </c>
      <c r="C1381" t="s">
        <v>58</v>
      </c>
      <c r="D1381">
        <v>54</v>
      </c>
      <c r="E1381">
        <v>65</v>
      </c>
      <c r="F1381">
        <v>54</v>
      </c>
      <c r="G1381">
        <v>9</v>
      </c>
      <c r="H1381">
        <v>33</v>
      </c>
      <c r="I1381">
        <v>7</v>
      </c>
      <c r="J1381">
        <v>65</v>
      </c>
      <c r="K1381" t="s">
        <v>64</v>
      </c>
      <c r="L1381" t="s">
        <v>30</v>
      </c>
    </row>
    <row r="1382" spans="1:12" x14ac:dyDescent="0.25">
      <c r="A1382">
        <v>202309</v>
      </c>
      <c r="B1382" t="s">
        <v>326</v>
      </c>
      <c r="C1382" t="s">
        <v>58</v>
      </c>
      <c r="D1382">
        <v>55</v>
      </c>
      <c r="E1382">
        <v>72</v>
      </c>
      <c r="F1382">
        <v>54</v>
      </c>
      <c r="G1382">
        <v>9</v>
      </c>
      <c r="H1382">
        <v>35</v>
      </c>
      <c r="I1382">
        <v>6</v>
      </c>
      <c r="J1382">
        <v>72</v>
      </c>
      <c r="K1382" t="s">
        <v>64</v>
      </c>
      <c r="L1382" t="s">
        <v>30</v>
      </c>
    </row>
    <row r="1383" spans="1:12" x14ac:dyDescent="0.25">
      <c r="A1383">
        <v>202309</v>
      </c>
      <c r="B1383" t="s">
        <v>327</v>
      </c>
      <c r="C1383" t="s">
        <v>58</v>
      </c>
      <c r="D1383">
        <v>53</v>
      </c>
      <c r="E1383">
        <v>66</v>
      </c>
      <c r="F1383">
        <v>55</v>
      </c>
      <c r="G1383">
        <v>9</v>
      </c>
      <c r="H1383">
        <v>30</v>
      </c>
      <c r="I1383">
        <v>9</v>
      </c>
      <c r="J1383">
        <v>66</v>
      </c>
      <c r="K1383" t="s">
        <v>64</v>
      </c>
      <c r="L1383" t="s">
        <v>30</v>
      </c>
    </row>
    <row r="1384" spans="1:12" x14ac:dyDescent="0.25">
      <c r="A1384">
        <v>202309</v>
      </c>
      <c r="B1384" t="s">
        <v>328</v>
      </c>
      <c r="C1384" t="s">
        <v>58</v>
      </c>
      <c r="D1384">
        <v>59</v>
      </c>
      <c r="E1384">
        <v>74</v>
      </c>
      <c r="F1384">
        <v>55</v>
      </c>
      <c r="G1384">
        <v>10</v>
      </c>
      <c r="H1384">
        <v>30</v>
      </c>
      <c r="I1384">
        <v>10</v>
      </c>
      <c r="J1384">
        <v>74</v>
      </c>
      <c r="K1384" t="s">
        <v>64</v>
      </c>
      <c r="L1384" t="s">
        <v>30</v>
      </c>
    </row>
    <row r="1385" spans="1:12" x14ac:dyDescent="0.25">
      <c r="A1385">
        <v>202309</v>
      </c>
      <c r="B1385" t="s">
        <v>329</v>
      </c>
      <c r="C1385" t="s">
        <v>58</v>
      </c>
      <c r="D1385">
        <v>56</v>
      </c>
      <c r="E1385">
        <v>73</v>
      </c>
      <c r="F1385">
        <v>54</v>
      </c>
      <c r="G1385">
        <v>9</v>
      </c>
      <c r="H1385">
        <v>28</v>
      </c>
      <c r="I1385">
        <v>8</v>
      </c>
      <c r="J1385">
        <v>73</v>
      </c>
      <c r="K1385" t="s">
        <v>64</v>
      </c>
      <c r="L1385" t="s">
        <v>30</v>
      </c>
    </row>
    <row r="1386" spans="1:12" x14ac:dyDescent="0.25">
      <c r="A1386">
        <v>202309</v>
      </c>
      <c r="B1386" t="s">
        <v>330</v>
      </c>
      <c r="C1386" t="s">
        <v>58</v>
      </c>
      <c r="D1386">
        <v>62</v>
      </c>
      <c r="E1386">
        <v>47</v>
      </c>
      <c r="F1386">
        <v>56</v>
      </c>
      <c r="G1386">
        <v>9</v>
      </c>
      <c r="H1386">
        <v>24</v>
      </c>
      <c r="I1386">
        <v>9</v>
      </c>
      <c r="J1386">
        <v>62</v>
      </c>
      <c r="K1386" t="s">
        <v>15</v>
      </c>
      <c r="L1386" t="s">
        <v>30</v>
      </c>
    </row>
    <row r="1387" spans="1:12" x14ac:dyDescent="0.25">
      <c r="A1387">
        <v>202309</v>
      </c>
      <c r="B1387" t="s">
        <v>331</v>
      </c>
      <c r="C1387" t="s">
        <v>58</v>
      </c>
      <c r="D1387" t="s">
        <v>14</v>
      </c>
      <c r="E1387" t="s">
        <v>14</v>
      </c>
      <c r="F1387" t="s">
        <v>14</v>
      </c>
      <c r="G1387" t="s">
        <v>14</v>
      </c>
      <c r="H1387" t="s">
        <v>14</v>
      </c>
      <c r="I1387" t="s">
        <v>14</v>
      </c>
      <c r="J1387">
        <v>0</v>
      </c>
      <c r="L1387" t="s">
        <v>46</v>
      </c>
    </row>
    <row r="1388" spans="1:12" x14ac:dyDescent="0.25">
      <c r="A1388">
        <v>202309</v>
      </c>
      <c r="B1388" t="s">
        <v>302</v>
      </c>
      <c r="C1388" t="s">
        <v>59</v>
      </c>
      <c r="D1388" t="s">
        <v>14</v>
      </c>
      <c r="E1388">
        <v>117</v>
      </c>
      <c r="F1388">
        <v>27</v>
      </c>
      <c r="G1388">
        <v>24</v>
      </c>
      <c r="H1388">
        <v>34</v>
      </c>
      <c r="I1388">
        <v>24</v>
      </c>
      <c r="J1388">
        <v>117</v>
      </c>
      <c r="K1388" t="s">
        <v>64</v>
      </c>
      <c r="L1388" t="s">
        <v>60</v>
      </c>
    </row>
    <row r="1389" spans="1:12" x14ac:dyDescent="0.25">
      <c r="A1389">
        <v>202309</v>
      </c>
      <c r="B1389" t="s">
        <v>303</v>
      </c>
      <c r="C1389" t="s">
        <v>59</v>
      </c>
      <c r="D1389" t="s">
        <v>14</v>
      </c>
      <c r="E1389">
        <v>112</v>
      </c>
      <c r="F1389">
        <v>28</v>
      </c>
      <c r="G1389">
        <v>23</v>
      </c>
      <c r="H1389">
        <v>33</v>
      </c>
      <c r="I1389">
        <v>21</v>
      </c>
      <c r="J1389">
        <v>112</v>
      </c>
      <c r="K1389" t="s">
        <v>64</v>
      </c>
      <c r="L1389" t="s">
        <v>60</v>
      </c>
    </row>
    <row r="1390" spans="1:12" x14ac:dyDescent="0.25">
      <c r="A1390">
        <v>202309</v>
      </c>
      <c r="B1390" t="s">
        <v>304</v>
      </c>
      <c r="C1390" t="s">
        <v>59</v>
      </c>
      <c r="D1390" t="s">
        <v>14</v>
      </c>
      <c r="E1390">
        <v>102</v>
      </c>
      <c r="F1390">
        <v>26</v>
      </c>
      <c r="G1390">
        <v>18</v>
      </c>
      <c r="H1390">
        <v>32</v>
      </c>
      <c r="I1390">
        <v>17</v>
      </c>
      <c r="J1390">
        <v>102</v>
      </c>
      <c r="K1390" t="s">
        <v>64</v>
      </c>
      <c r="L1390" t="s">
        <v>60</v>
      </c>
    </row>
    <row r="1391" spans="1:12" x14ac:dyDescent="0.25">
      <c r="A1391">
        <v>202309</v>
      </c>
      <c r="B1391" t="s">
        <v>305</v>
      </c>
      <c r="C1391" t="s">
        <v>59</v>
      </c>
      <c r="D1391" t="s">
        <v>14</v>
      </c>
      <c r="E1391">
        <v>96</v>
      </c>
      <c r="F1391">
        <v>27</v>
      </c>
      <c r="G1391">
        <v>18</v>
      </c>
      <c r="H1391">
        <v>33</v>
      </c>
      <c r="I1391">
        <v>14</v>
      </c>
      <c r="J1391">
        <v>96</v>
      </c>
      <c r="K1391" t="s">
        <v>64</v>
      </c>
      <c r="L1391" t="s">
        <v>30</v>
      </c>
    </row>
    <row r="1392" spans="1:12" x14ac:dyDescent="0.25">
      <c r="A1392">
        <v>202309</v>
      </c>
      <c r="B1392" t="s">
        <v>306</v>
      </c>
      <c r="C1392" t="s">
        <v>59</v>
      </c>
      <c r="D1392" t="s">
        <v>14</v>
      </c>
      <c r="E1392">
        <v>134</v>
      </c>
      <c r="F1392">
        <v>27</v>
      </c>
      <c r="G1392">
        <v>28</v>
      </c>
      <c r="H1392">
        <v>29</v>
      </c>
      <c r="I1392">
        <v>21</v>
      </c>
      <c r="J1392">
        <v>134</v>
      </c>
      <c r="K1392" t="s">
        <v>64</v>
      </c>
      <c r="L1392" t="s">
        <v>60</v>
      </c>
    </row>
    <row r="1393" spans="1:12" x14ac:dyDescent="0.25">
      <c r="A1393">
        <v>202309</v>
      </c>
      <c r="B1393" t="s">
        <v>307</v>
      </c>
      <c r="C1393" t="s">
        <v>59</v>
      </c>
      <c r="D1393" t="s">
        <v>14</v>
      </c>
      <c r="E1393">
        <v>104</v>
      </c>
      <c r="F1393">
        <v>28</v>
      </c>
      <c r="G1393">
        <v>21</v>
      </c>
      <c r="H1393">
        <v>29</v>
      </c>
      <c r="I1393">
        <v>20</v>
      </c>
      <c r="J1393">
        <v>104</v>
      </c>
      <c r="K1393" t="s">
        <v>64</v>
      </c>
      <c r="L1393" t="s">
        <v>60</v>
      </c>
    </row>
    <row r="1394" spans="1:12" x14ac:dyDescent="0.25">
      <c r="A1394">
        <v>202309</v>
      </c>
      <c r="B1394" t="s">
        <v>308</v>
      </c>
      <c r="C1394" t="s">
        <v>59</v>
      </c>
      <c r="D1394">
        <v>88</v>
      </c>
      <c r="E1394">
        <v>121</v>
      </c>
      <c r="F1394">
        <v>27</v>
      </c>
      <c r="G1394">
        <v>26</v>
      </c>
      <c r="H1394">
        <v>39</v>
      </c>
      <c r="I1394">
        <v>22</v>
      </c>
      <c r="J1394">
        <v>121</v>
      </c>
      <c r="K1394" t="s">
        <v>64</v>
      </c>
      <c r="L1394" t="s">
        <v>60</v>
      </c>
    </row>
    <row r="1395" spans="1:12" x14ac:dyDescent="0.25">
      <c r="A1395">
        <v>202309</v>
      </c>
      <c r="B1395" t="s">
        <v>309</v>
      </c>
      <c r="C1395" t="s">
        <v>59</v>
      </c>
      <c r="D1395">
        <v>89</v>
      </c>
      <c r="E1395">
        <v>117</v>
      </c>
      <c r="F1395">
        <v>29</v>
      </c>
      <c r="G1395">
        <v>22</v>
      </c>
      <c r="H1395">
        <v>28</v>
      </c>
      <c r="I1395">
        <v>17</v>
      </c>
      <c r="J1395">
        <v>117</v>
      </c>
      <c r="K1395" t="s">
        <v>64</v>
      </c>
      <c r="L1395" t="s">
        <v>60</v>
      </c>
    </row>
    <row r="1396" spans="1:12" x14ac:dyDescent="0.25">
      <c r="A1396">
        <v>202309</v>
      </c>
      <c r="B1396" t="s">
        <v>310</v>
      </c>
      <c r="C1396" t="s">
        <v>59</v>
      </c>
      <c r="D1396">
        <v>80</v>
      </c>
      <c r="E1396">
        <v>111</v>
      </c>
      <c r="F1396">
        <v>28</v>
      </c>
      <c r="G1396">
        <v>21</v>
      </c>
      <c r="H1396">
        <v>29</v>
      </c>
      <c r="I1396">
        <v>16</v>
      </c>
      <c r="J1396">
        <v>111</v>
      </c>
      <c r="K1396" t="s">
        <v>64</v>
      </c>
      <c r="L1396" t="s">
        <v>60</v>
      </c>
    </row>
    <row r="1397" spans="1:12" x14ac:dyDescent="0.25">
      <c r="A1397">
        <v>202309</v>
      </c>
      <c r="B1397" t="s">
        <v>311</v>
      </c>
      <c r="C1397" t="s">
        <v>59</v>
      </c>
      <c r="D1397">
        <v>69</v>
      </c>
      <c r="E1397">
        <v>99</v>
      </c>
      <c r="F1397">
        <v>27</v>
      </c>
      <c r="G1397">
        <v>18</v>
      </c>
      <c r="H1397">
        <v>27</v>
      </c>
      <c r="I1397">
        <v>15</v>
      </c>
      <c r="J1397">
        <v>99</v>
      </c>
      <c r="K1397" t="s">
        <v>64</v>
      </c>
      <c r="L1397" t="s">
        <v>30</v>
      </c>
    </row>
    <row r="1398" spans="1:12" x14ac:dyDescent="0.25">
      <c r="A1398">
        <v>202309</v>
      </c>
      <c r="B1398" t="s">
        <v>312</v>
      </c>
      <c r="C1398" t="s">
        <v>59</v>
      </c>
      <c r="D1398" t="s">
        <v>14</v>
      </c>
      <c r="E1398">
        <v>126</v>
      </c>
      <c r="F1398">
        <v>27</v>
      </c>
      <c r="G1398">
        <v>22</v>
      </c>
      <c r="H1398">
        <v>33</v>
      </c>
      <c r="I1398">
        <v>18</v>
      </c>
      <c r="J1398">
        <v>126</v>
      </c>
      <c r="K1398" t="s">
        <v>64</v>
      </c>
      <c r="L1398" t="s">
        <v>60</v>
      </c>
    </row>
    <row r="1399" spans="1:12" x14ac:dyDescent="0.25">
      <c r="A1399">
        <v>202309</v>
      </c>
      <c r="B1399" t="s">
        <v>313</v>
      </c>
      <c r="C1399" t="s">
        <v>59</v>
      </c>
      <c r="D1399">
        <v>81</v>
      </c>
      <c r="E1399">
        <v>152</v>
      </c>
      <c r="F1399">
        <v>27</v>
      </c>
      <c r="G1399">
        <v>19</v>
      </c>
      <c r="H1399">
        <v>19</v>
      </c>
      <c r="I1399">
        <v>19</v>
      </c>
      <c r="J1399">
        <v>152</v>
      </c>
      <c r="K1399" t="s">
        <v>64</v>
      </c>
      <c r="L1399" t="s">
        <v>60</v>
      </c>
    </row>
    <row r="1400" spans="1:12" x14ac:dyDescent="0.25">
      <c r="A1400">
        <v>202309</v>
      </c>
      <c r="B1400" t="s">
        <v>314</v>
      </c>
      <c r="C1400" t="s">
        <v>59</v>
      </c>
      <c r="D1400">
        <v>71</v>
      </c>
      <c r="E1400">
        <v>107</v>
      </c>
      <c r="F1400">
        <v>28</v>
      </c>
      <c r="G1400">
        <v>17</v>
      </c>
      <c r="H1400">
        <v>23</v>
      </c>
      <c r="I1400">
        <v>15</v>
      </c>
      <c r="J1400">
        <v>107</v>
      </c>
      <c r="K1400" t="s">
        <v>64</v>
      </c>
      <c r="L1400" t="s">
        <v>60</v>
      </c>
    </row>
    <row r="1401" spans="1:12" x14ac:dyDescent="0.25">
      <c r="A1401">
        <v>202309</v>
      </c>
      <c r="B1401" t="s">
        <v>315</v>
      </c>
      <c r="C1401" t="s">
        <v>59</v>
      </c>
      <c r="D1401">
        <v>62</v>
      </c>
      <c r="E1401">
        <v>93</v>
      </c>
      <c r="F1401">
        <v>27</v>
      </c>
      <c r="G1401">
        <v>16</v>
      </c>
      <c r="H1401">
        <v>24</v>
      </c>
      <c r="I1401">
        <v>13</v>
      </c>
      <c r="J1401">
        <v>93</v>
      </c>
      <c r="K1401" t="s">
        <v>64</v>
      </c>
      <c r="L1401" t="s">
        <v>30</v>
      </c>
    </row>
    <row r="1402" spans="1:12" x14ac:dyDescent="0.25">
      <c r="A1402">
        <v>202309</v>
      </c>
      <c r="B1402" t="s">
        <v>316</v>
      </c>
      <c r="C1402" t="s">
        <v>59</v>
      </c>
      <c r="D1402">
        <v>70</v>
      </c>
      <c r="E1402">
        <v>108</v>
      </c>
      <c r="F1402">
        <v>27</v>
      </c>
      <c r="G1402">
        <v>21</v>
      </c>
      <c r="H1402">
        <v>29</v>
      </c>
      <c r="I1402">
        <v>18</v>
      </c>
      <c r="J1402">
        <v>108</v>
      </c>
      <c r="K1402" t="s">
        <v>64</v>
      </c>
      <c r="L1402" t="s">
        <v>60</v>
      </c>
    </row>
    <row r="1403" spans="1:12" x14ac:dyDescent="0.25">
      <c r="A1403">
        <v>202309</v>
      </c>
      <c r="B1403" t="s">
        <v>317</v>
      </c>
      <c r="C1403" t="s">
        <v>59</v>
      </c>
      <c r="D1403">
        <v>76</v>
      </c>
      <c r="E1403">
        <v>113</v>
      </c>
      <c r="F1403">
        <v>28</v>
      </c>
      <c r="G1403">
        <v>20</v>
      </c>
      <c r="H1403">
        <v>26</v>
      </c>
      <c r="I1403">
        <v>18</v>
      </c>
      <c r="J1403">
        <v>113</v>
      </c>
      <c r="K1403" t="s">
        <v>64</v>
      </c>
      <c r="L1403" t="s">
        <v>60</v>
      </c>
    </row>
    <row r="1404" spans="1:12" x14ac:dyDescent="0.25">
      <c r="A1404">
        <v>202309</v>
      </c>
      <c r="B1404" t="s">
        <v>318</v>
      </c>
      <c r="C1404" t="s">
        <v>59</v>
      </c>
      <c r="D1404">
        <v>77</v>
      </c>
      <c r="E1404">
        <v>110</v>
      </c>
      <c r="F1404">
        <v>27</v>
      </c>
      <c r="G1404">
        <v>19</v>
      </c>
      <c r="H1404">
        <v>25</v>
      </c>
      <c r="I1404">
        <v>15</v>
      </c>
      <c r="J1404">
        <v>110</v>
      </c>
      <c r="K1404" t="s">
        <v>64</v>
      </c>
      <c r="L1404" t="s">
        <v>60</v>
      </c>
    </row>
    <row r="1405" spans="1:12" x14ac:dyDescent="0.25">
      <c r="A1405">
        <v>202309</v>
      </c>
      <c r="B1405" t="s">
        <v>319</v>
      </c>
      <c r="C1405" t="s">
        <v>59</v>
      </c>
      <c r="D1405">
        <v>59</v>
      </c>
      <c r="E1405">
        <v>86</v>
      </c>
      <c r="F1405">
        <v>28</v>
      </c>
      <c r="G1405">
        <v>16</v>
      </c>
      <c r="H1405">
        <v>28</v>
      </c>
      <c r="I1405">
        <v>12</v>
      </c>
      <c r="J1405">
        <v>86</v>
      </c>
      <c r="K1405" t="s">
        <v>64</v>
      </c>
      <c r="L1405" t="s">
        <v>30</v>
      </c>
    </row>
    <row r="1406" spans="1:12" x14ac:dyDescent="0.25">
      <c r="A1406">
        <v>202309</v>
      </c>
      <c r="B1406" t="s">
        <v>320</v>
      </c>
      <c r="C1406" t="s">
        <v>59</v>
      </c>
      <c r="D1406">
        <v>77</v>
      </c>
      <c r="E1406">
        <v>109</v>
      </c>
      <c r="F1406">
        <v>28</v>
      </c>
      <c r="G1406">
        <v>24</v>
      </c>
      <c r="H1406">
        <v>40</v>
      </c>
      <c r="I1406">
        <v>21</v>
      </c>
      <c r="J1406">
        <v>109</v>
      </c>
      <c r="K1406" t="s">
        <v>64</v>
      </c>
      <c r="L1406" t="s">
        <v>60</v>
      </c>
    </row>
    <row r="1407" spans="1:12" x14ac:dyDescent="0.25">
      <c r="A1407">
        <v>202309</v>
      </c>
      <c r="B1407" t="s">
        <v>321</v>
      </c>
      <c r="C1407" t="s">
        <v>59</v>
      </c>
      <c r="D1407">
        <v>71</v>
      </c>
      <c r="E1407">
        <v>98</v>
      </c>
      <c r="F1407">
        <v>28</v>
      </c>
      <c r="G1407">
        <v>21</v>
      </c>
      <c r="H1407">
        <v>26</v>
      </c>
      <c r="I1407">
        <v>17</v>
      </c>
      <c r="J1407">
        <v>98</v>
      </c>
      <c r="K1407" t="s">
        <v>64</v>
      </c>
      <c r="L1407" t="s">
        <v>30</v>
      </c>
    </row>
    <row r="1408" spans="1:12" x14ac:dyDescent="0.25">
      <c r="A1408">
        <v>202309</v>
      </c>
      <c r="B1408" t="s">
        <v>322</v>
      </c>
      <c r="C1408" t="s">
        <v>59</v>
      </c>
      <c r="D1408">
        <v>69</v>
      </c>
      <c r="E1408">
        <v>101</v>
      </c>
      <c r="F1408">
        <v>28</v>
      </c>
      <c r="G1408">
        <v>24</v>
      </c>
      <c r="H1408">
        <v>29</v>
      </c>
      <c r="I1408">
        <v>19</v>
      </c>
      <c r="J1408">
        <v>101</v>
      </c>
      <c r="K1408" t="s">
        <v>64</v>
      </c>
      <c r="L1408" t="s">
        <v>60</v>
      </c>
    </row>
    <row r="1409" spans="1:12" x14ac:dyDescent="0.25">
      <c r="A1409">
        <v>202309</v>
      </c>
      <c r="B1409" t="s">
        <v>323</v>
      </c>
      <c r="C1409" t="s">
        <v>59</v>
      </c>
      <c r="D1409">
        <v>68</v>
      </c>
      <c r="E1409">
        <v>93</v>
      </c>
      <c r="F1409">
        <v>28</v>
      </c>
      <c r="G1409">
        <v>20</v>
      </c>
      <c r="H1409">
        <v>26</v>
      </c>
      <c r="I1409">
        <v>23</v>
      </c>
      <c r="J1409">
        <v>93</v>
      </c>
      <c r="K1409" t="s">
        <v>64</v>
      </c>
      <c r="L1409" t="s">
        <v>30</v>
      </c>
    </row>
    <row r="1410" spans="1:12" x14ac:dyDescent="0.25">
      <c r="A1410">
        <v>202309</v>
      </c>
      <c r="B1410" t="s">
        <v>324</v>
      </c>
      <c r="C1410" t="s">
        <v>59</v>
      </c>
      <c r="D1410">
        <v>78</v>
      </c>
      <c r="E1410">
        <v>111</v>
      </c>
      <c r="F1410">
        <v>28</v>
      </c>
      <c r="G1410">
        <v>22</v>
      </c>
      <c r="H1410">
        <v>30</v>
      </c>
      <c r="I1410">
        <v>20</v>
      </c>
      <c r="J1410">
        <v>111</v>
      </c>
      <c r="K1410" t="s">
        <v>64</v>
      </c>
      <c r="L1410" t="s">
        <v>60</v>
      </c>
    </row>
    <row r="1411" spans="1:12" x14ac:dyDescent="0.25">
      <c r="A1411">
        <v>202309</v>
      </c>
      <c r="B1411" t="s">
        <v>325</v>
      </c>
      <c r="C1411" t="s">
        <v>59</v>
      </c>
      <c r="D1411">
        <v>65</v>
      </c>
      <c r="E1411">
        <v>92</v>
      </c>
      <c r="F1411">
        <v>28</v>
      </c>
      <c r="G1411">
        <v>23</v>
      </c>
      <c r="H1411">
        <v>26</v>
      </c>
      <c r="I1411">
        <v>16</v>
      </c>
      <c r="J1411">
        <v>92</v>
      </c>
      <c r="K1411" t="s">
        <v>64</v>
      </c>
      <c r="L1411" t="s">
        <v>30</v>
      </c>
    </row>
    <row r="1412" spans="1:12" x14ac:dyDescent="0.25">
      <c r="A1412">
        <v>202309</v>
      </c>
      <c r="B1412" t="s">
        <v>326</v>
      </c>
      <c r="C1412" t="s">
        <v>59</v>
      </c>
      <c r="D1412">
        <v>76</v>
      </c>
      <c r="E1412">
        <v>114</v>
      </c>
      <c r="F1412">
        <v>30</v>
      </c>
      <c r="G1412">
        <v>23</v>
      </c>
      <c r="H1412" t="s">
        <v>14</v>
      </c>
      <c r="I1412">
        <v>24</v>
      </c>
      <c r="J1412">
        <v>114</v>
      </c>
      <c r="K1412" t="s">
        <v>64</v>
      </c>
      <c r="L1412" t="s">
        <v>60</v>
      </c>
    </row>
    <row r="1413" spans="1:12" x14ac:dyDescent="0.25">
      <c r="A1413">
        <v>202309</v>
      </c>
      <c r="B1413" t="s">
        <v>327</v>
      </c>
      <c r="C1413" t="s">
        <v>59</v>
      </c>
      <c r="D1413">
        <v>85</v>
      </c>
      <c r="E1413">
        <v>249</v>
      </c>
      <c r="F1413">
        <v>28</v>
      </c>
      <c r="G1413">
        <v>18</v>
      </c>
      <c r="H1413">
        <v>26</v>
      </c>
      <c r="I1413">
        <v>20</v>
      </c>
      <c r="J1413">
        <v>249</v>
      </c>
      <c r="K1413" t="s">
        <v>64</v>
      </c>
      <c r="L1413" t="s">
        <v>332</v>
      </c>
    </row>
    <row r="1414" spans="1:12" x14ac:dyDescent="0.25">
      <c r="A1414">
        <v>202309</v>
      </c>
      <c r="B1414" t="s">
        <v>328</v>
      </c>
      <c r="C1414" t="s">
        <v>59</v>
      </c>
      <c r="D1414" t="s">
        <v>14</v>
      </c>
      <c r="E1414">
        <v>217</v>
      </c>
      <c r="F1414">
        <v>28</v>
      </c>
      <c r="G1414">
        <v>22</v>
      </c>
      <c r="H1414">
        <v>23</v>
      </c>
      <c r="I1414">
        <v>22</v>
      </c>
      <c r="J1414">
        <v>217</v>
      </c>
      <c r="K1414" t="s">
        <v>64</v>
      </c>
      <c r="L1414" t="s">
        <v>332</v>
      </c>
    </row>
    <row r="1415" spans="1:12" x14ac:dyDescent="0.25">
      <c r="A1415">
        <v>202309</v>
      </c>
      <c r="B1415" t="s">
        <v>329</v>
      </c>
      <c r="C1415" t="s">
        <v>59</v>
      </c>
      <c r="D1415">
        <v>163</v>
      </c>
      <c r="E1415">
        <v>287</v>
      </c>
      <c r="F1415">
        <v>29</v>
      </c>
      <c r="G1415">
        <v>17</v>
      </c>
      <c r="H1415">
        <v>29</v>
      </c>
      <c r="I1415">
        <v>19</v>
      </c>
      <c r="J1415">
        <v>287</v>
      </c>
      <c r="K1415" t="s">
        <v>64</v>
      </c>
      <c r="L1415" t="s">
        <v>332</v>
      </c>
    </row>
    <row r="1416" spans="1:12" x14ac:dyDescent="0.25">
      <c r="A1416">
        <v>202309</v>
      </c>
      <c r="B1416" t="s">
        <v>330</v>
      </c>
      <c r="C1416" t="s">
        <v>59</v>
      </c>
      <c r="D1416">
        <v>129</v>
      </c>
      <c r="E1416">
        <v>143</v>
      </c>
      <c r="F1416">
        <v>29</v>
      </c>
      <c r="G1416">
        <v>21</v>
      </c>
      <c r="H1416">
        <v>24</v>
      </c>
      <c r="I1416">
        <v>23</v>
      </c>
      <c r="J1416">
        <v>143</v>
      </c>
      <c r="K1416" t="s">
        <v>64</v>
      </c>
      <c r="L1416" t="s">
        <v>60</v>
      </c>
    </row>
    <row r="1417" spans="1:12" x14ac:dyDescent="0.25">
      <c r="A1417">
        <v>202309</v>
      </c>
      <c r="B1417" t="s">
        <v>331</v>
      </c>
      <c r="C1417" t="s">
        <v>59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>
        <v>0</v>
      </c>
      <c r="L1417" t="s">
        <v>46</v>
      </c>
    </row>
    <row r="1418" spans="1:12" x14ac:dyDescent="0.25">
      <c r="A1418">
        <v>202309</v>
      </c>
      <c r="B1418" t="s">
        <v>302</v>
      </c>
      <c r="C1418" t="s">
        <v>190</v>
      </c>
      <c r="D1418">
        <v>53</v>
      </c>
      <c r="E1418" t="s">
        <v>14</v>
      </c>
      <c r="F1418">
        <v>28</v>
      </c>
      <c r="G1418">
        <v>20</v>
      </c>
      <c r="H1418">
        <v>56</v>
      </c>
      <c r="I1418">
        <v>22</v>
      </c>
      <c r="J1418">
        <v>56</v>
      </c>
      <c r="K1418" t="s">
        <v>18</v>
      </c>
      <c r="L1418" t="s">
        <v>30</v>
      </c>
    </row>
    <row r="1419" spans="1:12" x14ac:dyDescent="0.25">
      <c r="A1419">
        <v>202309</v>
      </c>
      <c r="B1419" t="s">
        <v>303</v>
      </c>
      <c r="C1419" t="s">
        <v>190</v>
      </c>
      <c r="D1419">
        <v>58</v>
      </c>
      <c r="E1419" t="s">
        <v>14</v>
      </c>
      <c r="F1419">
        <v>27</v>
      </c>
      <c r="G1419">
        <v>19</v>
      </c>
      <c r="H1419">
        <v>49</v>
      </c>
      <c r="I1419">
        <v>18</v>
      </c>
      <c r="J1419">
        <v>58</v>
      </c>
      <c r="K1419" t="s">
        <v>15</v>
      </c>
      <c r="L1419" t="s">
        <v>30</v>
      </c>
    </row>
    <row r="1420" spans="1:12" x14ac:dyDescent="0.25">
      <c r="A1420">
        <v>202309</v>
      </c>
      <c r="B1420" t="s">
        <v>304</v>
      </c>
      <c r="C1420" t="s">
        <v>190</v>
      </c>
      <c r="D1420">
        <v>43</v>
      </c>
      <c r="E1420" t="s">
        <v>14</v>
      </c>
      <c r="F1420">
        <v>27</v>
      </c>
      <c r="G1420">
        <v>16</v>
      </c>
      <c r="H1420">
        <v>53</v>
      </c>
      <c r="I1420">
        <v>11</v>
      </c>
      <c r="J1420">
        <v>53</v>
      </c>
      <c r="K1420" t="s">
        <v>18</v>
      </c>
      <c r="L1420" t="s">
        <v>30</v>
      </c>
    </row>
    <row r="1421" spans="1:12" x14ac:dyDescent="0.25">
      <c r="A1421">
        <v>202309</v>
      </c>
      <c r="B1421" t="s">
        <v>305</v>
      </c>
      <c r="C1421" t="s">
        <v>190</v>
      </c>
      <c r="D1421">
        <v>52</v>
      </c>
      <c r="E1421" t="s">
        <v>14</v>
      </c>
      <c r="F1421">
        <v>27</v>
      </c>
      <c r="G1421">
        <v>17</v>
      </c>
      <c r="H1421">
        <v>44</v>
      </c>
      <c r="I1421">
        <v>17</v>
      </c>
      <c r="J1421">
        <v>52</v>
      </c>
      <c r="K1421" t="s">
        <v>15</v>
      </c>
      <c r="L1421" t="s">
        <v>30</v>
      </c>
    </row>
    <row r="1422" spans="1:12" x14ac:dyDescent="0.25">
      <c r="A1422">
        <v>202309</v>
      </c>
      <c r="B1422" t="s">
        <v>306</v>
      </c>
      <c r="C1422" t="s">
        <v>190</v>
      </c>
      <c r="D1422">
        <v>49</v>
      </c>
      <c r="E1422">
        <v>89</v>
      </c>
      <c r="F1422">
        <v>28</v>
      </c>
      <c r="G1422">
        <v>18</v>
      </c>
      <c r="H1422">
        <v>40</v>
      </c>
      <c r="I1422">
        <v>20</v>
      </c>
      <c r="J1422">
        <v>89</v>
      </c>
      <c r="K1422" t="s">
        <v>64</v>
      </c>
      <c r="L1422" t="s">
        <v>30</v>
      </c>
    </row>
    <row r="1423" spans="1:12" x14ac:dyDescent="0.25">
      <c r="A1423">
        <v>202309</v>
      </c>
      <c r="B1423" t="s">
        <v>307</v>
      </c>
      <c r="C1423" t="s">
        <v>190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  <c r="I1423" t="s">
        <v>14</v>
      </c>
      <c r="J1423">
        <v>0</v>
      </c>
      <c r="L1423" t="s">
        <v>46</v>
      </c>
    </row>
    <row r="1424" spans="1:12" x14ac:dyDescent="0.25">
      <c r="A1424">
        <v>202309</v>
      </c>
      <c r="B1424" t="s">
        <v>308</v>
      </c>
      <c r="C1424" t="s">
        <v>190</v>
      </c>
      <c r="D1424">
        <v>59</v>
      </c>
      <c r="E1424">
        <v>90</v>
      </c>
      <c r="F1424">
        <v>27</v>
      </c>
      <c r="G1424">
        <v>20</v>
      </c>
      <c r="H1424">
        <v>49</v>
      </c>
      <c r="I1424">
        <v>24</v>
      </c>
      <c r="J1424">
        <v>90</v>
      </c>
      <c r="K1424" t="s">
        <v>64</v>
      </c>
      <c r="L1424" t="s">
        <v>30</v>
      </c>
    </row>
    <row r="1425" spans="1:12" x14ac:dyDescent="0.25">
      <c r="A1425">
        <v>202309</v>
      </c>
      <c r="B1425" t="s">
        <v>309</v>
      </c>
      <c r="C1425" t="s">
        <v>190</v>
      </c>
      <c r="D1425">
        <v>63</v>
      </c>
      <c r="E1425">
        <v>83</v>
      </c>
      <c r="F1425">
        <v>30</v>
      </c>
      <c r="G1425">
        <v>18</v>
      </c>
      <c r="H1425">
        <v>56</v>
      </c>
      <c r="I1425">
        <v>23</v>
      </c>
      <c r="J1425">
        <v>83</v>
      </c>
      <c r="K1425" t="s">
        <v>64</v>
      </c>
      <c r="L1425" t="s">
        <v>30</v>
      </c>
    </row>
    <row r="1426" spans="1:12" x14ac:dyDescent="0.25">
      <c r="A1426">
        <v>202309</v>
      </c>
      <c r="B1426" t="s">
        <v>310</v>
      </c>
      <c r="C1426" t="s">
        <v>190</v>
      </c>
      <c r="D1426">
        <v>41</v>
      </c>
      <c r="E1426">
        <v>78</v>
      </c>
      <c r="F1426">
        <v>26</v>
      </c>
      <c r="G1426">
        <v>17</v>
      </c>
      <c r="H1426">
        <v>53</v>
      </c>
      <c r="I1426">
        <v>20</v>
      </c>
      <c r="J1426">
        <v>78</v>
      </c>
      <c r="K1426" t="s">
        <v>64</v>
      </c>
      <c r="L1426" t="s">
        <v>30</v>
      </c>
    </row>
    <row r="1427" spans="1:12" x14ac:dyDescent="0.25">
      <c r="A1427">
        <v>202309</v>
      </c>
      <c r="B1427" t="s">
        <v>311</v>
      </c>
      <c r="C1427" t="s">
        <v>190</v>
      </c>
      <c r="D1427">
        <v>48</v>
      </c>
      <c r="E1427">
        <v>73</v>
      </c>
      <c r="F1427">
        <v>27</v>
      </c>
      <c r="G1427">
        <v>16</v>
      </c>
      <c r="H1427">
        <v>50</v>
      </c>
      <c r="I1427">
        <v>15</v>
      </c>
      <c r="J1427">
        <v>73</v>
      </c>
      <c r="K1427" t="s">
        <v>64</v>
      </c>
      <c r="L1427" t="s">
        <v>30</v>
      </c>
    </row>
    <row r="1428" spans="1:12" x14ac:dyDescent="0.25">
      <c r="A1428">
        <v>202309</v>
      </c>
      <c r="B1428" t="s">
        <v>312</v>
      </c>
      <c r="C1428" t="s">
        <v>190</v>
      </c>
      <c r="D1428">
        <v>45</v>
      </c>
      <c r="E1428">
        <v>74</v>
      </c>
      <c r="F1428">
        <v>27</v>
      </c>
      <c r="G1428">
        <v>16</v>
      </c>
      <c r="H1428">
        <v>60</v>
      </c>
      <c r="I1428">
        <v>16</v>
      </c>
      <c r="J1428">
        <v>74</v>
      </c>
      <c r="K1428" t="s">
        <v>64</v>
      </c>
      <c r="L1428" t="s">
        <v>30</v>
      </c>
    </row>
    <row r="1429" spans="1:12" x14ac:dyDescent="0.25">
      <c r="A1429">
        <v>202309</v>
      </c>
      <c r="B1429" t="s">
        <v>313</v>
      </c>
      <c r="C1429" t="s">
        <v>190</v>
      </c>
      <c r="D1429">
        <v>29</v>
      </c>
      <c r="E1429">
        <v>74</v>
      </c>
      <c r="F1429">
        <v>26</v>
      </c>
      <c r="G1429">
        <v>16</v>
      </c>
      <c r="H1429">
        <v>37</v>
      </c>
      <c r="I1429">
        <v>14</v>
      </c>
      <c r="J1429">
        <v>74</v>
      </c>
      <c r="K1429" t="s">
        <v>64</v>
      </c>
      <c r="L1429" t="s">
        <v>30</v>
      </c>
    </row>
    <row r="1430" spans="1:12" x14ac:dyDescent="0.25">
      <c r="A1430">
        <v>202309</v>
      </c>
      <c r="B1430" t="s">
        <v>314</v>
      </c>
      <c r="C1430" t="s">
        <v>190</v>
      </c>
      <c r="D1430">
        <v>52</v>
      </c>
      <c r="E1430">
        <v>75</v>
      </c>
      <c r="F1430">
        <v>27</v>
      </c>
      <c r="G1430">
        <v>16</v>
      </c>
      <c r="H1430">
        <v>58</v>
      </c>
      <c r="I1430">
        <v>15</v>
      </c>
      <c r="J1430">
        <v>75</v>
      </c>
      <c r="K1430" t="s">
        <v>64</v>
      </c>
      <c r="L1430" t="s">
        <v>30</v>
      </c>
    </row>
    <row r="1431" spans="1:12" x14ac:dyDescent="0.25">
      <c r="A1431">
        <v>202309</v>
      </c>
      <c r="B1431" t="s">
        <v>315</v>
      </c>
      <c r="C1431" t="s">
        <v>190</v>
      </c>
      <c r="D1431">
        <v>24</v>
      </c>
      <c r="E1431">
        <v>66</v>
      </c>
      <c r="F1431">
        <v>27</v>
      </c>
      <c r="G1431">
        <v>16</v>
      </c>
      <c r="H1431">
        <v>48</v>
      </c>
      <c r="I1431">
        <v>14</v>
      </c>
      <c r="J1431">
        <v>66</v>
      </c>
      <c r="K1431" t="s">
        <v>64</v>
      </c>
      <c r="L1431" t="s">
        <v>30</v>
      </c>
    </row>
    <row r="1432" spans="1:12" x14ac:dyDescent="0.25">
      <c r="A1432">
        <v>202309</v>
      </c>
      <c r="B1432" t="s">
        <v>316</v>
      </c>
      <c r="C1432" t="s">
        <v>190</v>
      </c>
      <c r="D1432">
        <v>42</v>
      </c>
      <c r="E1432">
        <v>74</v>
      </c>
      <c r="F1432">
        <v>27</v>
      </c>
      <c r="G1432">
        <v>17</v>
      </c>
      <c r="H1432">
        <v>57</v>
      </c>
      <c r="I1432">
        <v>15</v>
      </c>
      <c r="J1432">
        <v>74</v>
      </c>
      <c r="K1432" t="s">
        <v>64</v>
      </c>
      <c r="L1432" t="s">
        <v>30</v>
      </c>
    </row>
    <row r="1433" spans="1:12" x14ac:dyDescent="0.25">
      <c r="A1433">
        <v>202309</v>
      </c>
      <c r="B1433" t="s">
        <v>317</v>
      </c>
      <c r="C1433" t="s">
        <v>190</v>
      </c>
      <c r="D1433">
        <v>41</v>
      </c>
      <c r="E1433">
        <v>78</v>
      </c>
      <c r="F1433">
        <v>28</v>
      </c>
      <c r="G1433">
        <v>17</v>
      </c>
      <c r="H1433">
        <v>56</v>
      </c>
      <c r="I1433">
        <v>17</v>
      </c>
      <c r="J1433">
        <v>78</v>
      </c>
      <c r="K1433" t="s">
        <v>64</v>
      </c>
      <c r="L1433" t="s">
        <v>30</v>
      </c>
    </row>
    <row r="1434" spans="1:12" x14ac:dyDescent="0.25">
      <c r="A1434">
        <v>202309</v>
      </c>
      <c r="B1434" t="s">
        <v>318</v>
      </c>
      <c r="C1434" t="s">
        <v>190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>
        <v>0</v>
      </c>
      <c r="L1434" t="s">
        <v>46</v>
      </c>
    </row>
    <row r="1435" spans="1:12" x14ac:dyDescent="0.25">
      <c r="A1435">
        <v>202309</v>
      </c>
      <c r="B1435" t="s">
        <v>319</v>
      </c>
      <c r="C1435" t="s">
        <v>190</v>
      </c>
      <c r="D1435">
        <v>39</v>
      </c>
      <c r="E1435">
        <v>69</v>
      </c>
      <c r="F1435">
        <v>26</v>
      </c>
      <c r="G1435">
        <v>15</v>
      </c>
      <c r="H1435">
        <v>59</v>
      </c>
      <c r="I1435">
        <v>12</v>
      </c>
      <c r="J1435">
        <v>69</v>
      </c>
      <c r="K1435" t="s">
        <v>64</v>
      </c>
      <c r="L1435" t="s">
        <v>30</v>
      </c>
    </row>
    <row r="1436" spans="1:12" x14ac:dyDescent="0.25">
      <c r="A1436">
        <v>202309</v>
      </c>
      <c r="B1436" t="s">
        <v>320</v>
      </c>
      <c r="C1436" t="s">
        <v>190</v>
      </c>
      <c r="D1436">
        <v>54</v>
      </c>
      <c r="E1436">
        <v>83</v>
      </c>
      <c r="F1436">
        <v>25</v>
      </c>
      <c r="G1436">
        <v>15</v>
      </c>
      <c r="H1436">
        <v>73</v>
      </c>
      <c r="I1436">
        <v>17</v>
      </c>
      <c r="J1436">
        <v>83</v>
      </c>
      <c r="K1436" t="s">
        <v>64</v>
      </c>
      <c r="L1436" t="s">
        <v>30</v>
      </c>
    </row>
    <row r="1437" spans="1:12" x14ac:dyDescent="0.25">
      <c r="A1437">
        <v>202309</v>
      </c>
      <c r="B1437" t="s">
        <v>321</v>
      </c>
      <c r="C1437" t="s">
        <v>190</v>
      </c>
      <c r="D1437">
        <v>48</v>
      </c>
      <c r="E1437">
        <v>77</v>
      </c>
      <c r="F1437">
        <v>26</v>
      </c>
      <c r="G1437">
        <v>17</v>
      </c>
      <c r="H1437">
        <v>55</v>
      </c>
      <c r="I1437">
        <v>24</v>
      </c>
      <c r="J1437">
        <v>77</v>
      </c>
      <c r="K1437" t="s">
        <v>64</v>
      </c>
      <c r="L1437" t="s">
        <v>30</v>
      </c>
    </row>
    <row r="1438" spans="1:12" x14ac:dyDescent="0.25">
      <c r="A1438">
        <v>202309</v>
      </c>
      <c r="B1438" t="s">
        <v>322</v>
      </c>
      <c r="C1438" t="s">
        <v>190</v>
      </c>
      <c r="D1438">
        <v>50</v>
      </c>
      <c r="E1438">
        <v>76</v>
      </c>
      <c r="F1438">
        <v>26</v>
      </c>
      <c r="G1438">
        <v>17</v>
      </c>
      <c r="H1438">
        <v>58</v>
      </c>
      <c r="I1438">
        <v>20</v>
      </c>
      <c r="J1438">
        <v>76</v>
      </c>
      <c r="K1438" t="s">
        <v>64</v>
      </c>
      <c r="L1438" t="s">
        <v>30</v>
      </c>
    </row>
    <row r="1439" spans="1:12" x14ac:dyDescent="0.25">
      <c r="A1439">
        <v>202309</v>
      </c>
      <c r="B1439" t="s">
        <v>323</v>
      </c>
      <c r="C1439" t="s">
        <v>190</v>
      </c>
      <c r="D1439">
        <v>46</v>
      </c>
      <c r="E1439">
        <v>70</v>
      </c>
      <c r="F1439">
        <v>27</v>
      </c>
      <c r="G1439">
        <v>15</v>
      </c>
      <c r="H1439">
        <v>56</v>
      </c>
      <c r="I1439">
        <v>16</v>
      </c>
      <c r="J1439">
        <v>70</v>
      </c>
      <c r="K1439" t="s">
        <v>64</v>
      </c>
      <c r="L1439" t="s">
        <v>30</v>
      </c>
    </row>
    <row r="1440" spans="1:12" x14ac:dyDescent="0.25">
      <c r="A1440">
        <v>202309</v>
      </c>
      <c r="B1440" t="s">
        <v>324</v>
      </c>
      <c r="C1440" t="s">
        <v>190</v>
      </c>
      <c r="D1440">
        <v>39</v>
      </c>
      <c r="E1440">
        <v>70</v>
      </c>
      <c r="F1440">
        <v>27</v>
      </c>
      <c r="G1440">
        <v>15</v>
      </c>
      <c r="H1440">
        <v>49</v>
      </c>
      <c r="I1440">
        <v>18</v>
      </c>
      <c r="J1440">
        <v>70</v>
      </c>
      <c r="K1440" t="s">
        <v>64</v>
      </c>
      <c r="L1440" t="s">
        <v>30</v>
      </c>
    </row>
    <row r="1441" spans="1:12" x14ac:dyDescent="0.25">
      <c r="A1441">
        <v>202308</v>
      </c>
      <c r="B1441" t="s">
        <v>288</v>
      </c>
      <c r="C1441" t="s">
        <v>58</v>
      </c>
      <c r="D1441">
        <v>70</v>
      </c>
      <c r="E1441">
        <v>87</v>
      </c>
      <c r="F1441">
        <v>53</v>
      </c>
      <c r="G1441">
        <v>6</v>
      </c>
      <c r="H1441">
        <v>24</v>
      </c>
      <c r="I1441">
        <v>13</v>
      </c>
      <c r="J1441">
        <v>87</v>
      </c>
      <c r="K1441" t="s">
        <v>64</v>
      </c>
      <c r="L1441" t="s">
        <v>30</v>
      </c>
    </row>
    <row r="1442" spans="1:12" x14ac:dyDescent="0.25">
      <c r="A1442">
        <v>202308</v>
      </c>
      <c r="B1442" t="s">
        <v>289</v>
      </c>
      <c r="C1442" t="s">
        <v>58</v>
      </c>
      <c r="D1442">
        <v>65</v>
      </c>
      <c r="E1442">
        <v>78</v>
      </c>
      <c r="F1442">
        <v>53</v>
      </c>
      <c r="G1442">
        <v>7</v>
      </c>
      <c r="H1442">
        <v>28</v>
      </c>
      <c r="I1442">
        <v>8</v>
      </c>
      <c r="J1442">
        <v>78</v>
      </c>
      <c r="K1442" t="s">
        <v>64</v>
      </c>
      <c r="L1442" t="s">
        <v>30</v>
      </c>
    </row>
    <row r="1443" spans="1:12" x14ac:dyDescent="0.25">
      <c r="A1443">
        <v>202308</v>
      </c>
      <c r="B1443" t="s">
        <v>290</v>
      </c>
      <c r="C1443" t="s">
        <v>58</v>
      </c>
      <c r="D1443">
        <v>71</v>
      </c>
      <c r="E1443">
        <v>88</v>
      </c>
      <c r="F1443">
        <v>54</v>
      </c>
      <c r="G1443">
        <v>7</v>
      </c>
      <c r="H1443">
        <v>29</v>
      </c>
      <c r="I1443">
        <v>12</v>
      </c>
      <c r="J1443">
        <v>88</v>
      </c>
      <c r="K1443" t="s">
        <v>64</v>
      </c>
      <c r="L1443" t="s">
        <v>30</v>
      </c>
    </row>
    <row r="1444" spans="1:12" x14ac:dyDescent="0.25">
      <c r="A1444">
        <v>202308</v>
      </c>
      <c r="B1444" t="s">
        <v>291</v>
      </c>
      <c r="C1444" t="s">
        <v>58</v>
      </c>
      <c r="D1444">
        <v>64</v>
      </c>
      <c r="E1444">
        <v>85</v>
      </c>
      <c r="F1444">
        <v>54</v>
      </c>
      <c r="G1444">
        <v>6</v>
      </c>
      <c r="H1444">
        <v>33</v>
      </c>
      <c r="I1444">
        <v>9</v>
      </c>
      <c r="J1444">
        <v>85</v>
      </c>
      <c r="K1444" t="s">
        <v>64</v>
      </c>
      <c r="L1444" t="s">
        <v>30</v>
      </c>
    </row>
    <row r="1445" spans="1:12" x14ac:dyDescent="0.25">
      <c r="A1445">
        <v>202308</v>
      </c>
      <c r="B1445" t="s">
        <v>292</v>
      </c>
      <c r="C1445" t="s">
        <v>58</v>
      </c>
      <c r="D1445">
        <v>65</v>
      </c>
      <c r="E1445">
        <v>87</v>
      </c>
      <c r="F1445">
        <v>53</v>
      </c>
      <c r="G1445">
        <v>6</v>
      </c>
      <c r="H1445">
        <v>30</v>
      </c>
      <c r="I1445">
        <v>9</v>
      </c>
      <c r="J1445">
        <v>87</v>
      </c>
      <c r="K1445" t="s">
        <v>64</v>
      </c>
      <c r="L1445" t="s">
        <v>30</v>
      </c>
    </row>
    <row r="1446" spans="1:12" x14ac:dyDescent="0.25">
      <c r="A1446">
        <v>202308</v>
      </c>
      <c r="B1446" t="s">
        <v>293</v>
      </c>
      <c r="C1446" t="s">
        <v>58</v>
      </c>
      <c r="D1446">
        <v>65</v>
      </c>
      <c r="E1446">
        <v>89</v>
      </c>
      <c r="F1446">
        <v>53</v>
      </c>
      <c r="G1446">
        <v>7</v>
      </c>
      <c r="H1446">
        <v>30</v>
      </c>
      <c r="I1446">
        <v>10</v>
      </c>
      <c r="J1446">
        <v>89</v>
      </c>
      <c r="K1446" t="s">
        <v>64</v>
      </c>
      <c r="L1446" t="s">
        <v>30</v>
      </c>
    </row>
    <row r="1447" spans="1:12" x14ac:dyDescent="0.25">
      <c r="A1447">
        <v>202308</v>
      </c>
      <c r="B1447" t="s">
        <v>294</v>
      </c>
      <c r="C1447" t="s">
        <v>58</v>
      </c>
      <c r="D1447" t="s">
        <v>14</v>
      </c>
      <c r="E1447">
        <v>75</v>
      </c>
      <c r="F1447">
        <v>53</v>
      </c>
      <c r="G1447">
        <v>8</v>
      </c>
      <c r="H1447">
        <v>33</v>
      </c>
      <c r="I1447">
        <v>8</v>
      </c>
      <c r="J1447">
        <v>75</v>
      </c>
      <c r="K1447" t="s">
        <v>64</v>
      </c>
      <c r="L1447" t="s">
        <v>30</v>
      </c>
    </row>
    <row r="1448" spans="1:12" x14ac:dyDescent="0.25">
      <c r="A1448">
        <v>202308</v>
      </c>
      <c r="B1448" t="s">
        <v>295</v>
      </c>
      <c r="C1448" t="s">
        <v>58</v>
      </c>
      <c r="D1448">
        <v>64</v>
      </c>
      <c r="E1448">
        <v>45</v>
      </c>
      <c r="F1448">
        <v>54</v>
      </c>
      <c r="G1448">
        <v>9</v>
      </c>
      <c r="H1448">
        <v>22</v>
      </c>
      <c r="I1448">
        <v>13</v>
      </c>
      <c r="J1448">
        <v>64</v>
      </c>
      <c r="K1448" t="s">
        <v>15</v>
      </c>
      <c r="L1448" t="s">
        <v>30</v>
      </c>
    </row>
    <row r="1449" spans="1:12" x14ac:dyDescent="0.25">
      <c r="A1449">
        <v>202308</v>
      </c>
      <c r="B1449" t="s">
        <v>296</v>
      </c>
      <c r="C1449" t="s">
        <v>58</v>
      </c>
      <c r="D1449">
        <v>69</v>
      </c>
      <c r="E1449">
        <v>44</v>
      </c>
      <c r="F1449">
        <v>54</v>
      </c>
      <c r="G1449">
        <v>11</v>
      </c>
      <c r="H1449">
        <v>24</v>
      </c>
      <c r="I1449">
        <v>11</v>
      </c>
      <c r="J1449">
        <v>69</v>
      </c>
      <c r="K1449" t="s">
        <v>15</v>
      </c>
      <c r="L1449" t="s">
        <v>30</v>
      </c>
    </row>
    <row r="1450" spans="1:12" x14ac:dyDescent="0.25">
      <c r="A1450">
        <v>202308</v>
      </c>
      <c r="B1450" t="s">
        <v>297</v>
      </c>
      <c r="C1450" t="s">
        <v>58</v>
      </c>
      <c r="D1450">
        <v>68</v>
      </c>
      <c r="E1450">
        <v>44</v>
      </c>
      <c r="F1450">
        <v>22</v>
      </c>
      <c r="G1450">
        <v>27</v>
      </c>
      <c r="H1450">
        <v>30</v>
      </c>
      <c r="I1450">
        <v>32</v>
      </c>
      <c r="J1450">
        <v>68</v>
      </c>
      <c r="K1450" t="s">
        <v>15</v>
      </c>
      <c r="L1450" t="s">
        <v>30</v>
      </c>
    </row>
    <row r="1451" spans="1:12" x14ac:dyDescent="0.25">
      <c r="A1451">
        <v>202308</v>
      </c>
      <c r="B1451" t="s">
        <v>298</v>
      </c>
      <c r="C1451" t="s">
        <v>59</v>
      </c>
      <c r="D1451" t="s">
        <v>14</v>
      </c>
      <c r="E1451">
        <v>103</v>
      </c>
      <c r="F1451">
        <v>28</v>
      </c>
      <c r="G1451">
        <v>17</v>
      </c>
      <c r="H1451">
        <v>20</v>
      </c>
      <c r="I1451">
        <v>14</v>
      </c>
      <c r="J1451">
        <v>103</v>
      </c>
      <c r="K1451" t="s">
        <v>64</v>
      </c>
      <c r="L1451" t="s">
        <v>60</v>
      </c>
    </row>
    <row r="1452" spans="1:12" x14ac:dyDescent="0.25">
      <c r="A1452">
        <v>202308</v>
      </c>
      <c r="B1452" t="s">
        <v>299</v>
      </c>
      <c r="C1452" t="s">
        <v>59</v>
      </c>
      <c r="D1452" t="s">
        <v>14</v>
      </c>
      <c r="E1452">
        <v>99</v>
      </c>
      <c r="F1452">
        <v>29</v>
      </c>
      <c r="G1452">
        <v>18</v>
      </c>
      <c r="H1452">
        <v>23</v>
      </c>
      <c r="I1452">
        <v>13</v>
      </c>
      <c r="J1452">
        <v>99</v>
      </c>
      <c r="K1452" t="s">
        <v>64</v>
      </c>
      <c r="L1452" t="s">
        <v>30</v>
      </c>
    </row>
    <row r="1453" spans="1:12" x14ac:dyDescent="0.25">
      <c r="A1453">
        <v>202308</v>
      </c>
      <c r="B1453" t="s">
        <v>300</v>
      </c>
      <c r="C1453" t="s">
        <v>59</v>
      </c>
      <c r="D1453" t="s">
        <v>14</v>
      </c>
      <c r="E1453">
        <v>106</v>
      </c>
      <c r="F1453">
        <v>28</v>
      </c>
      <c r="G1453">
        <v>21</v>
      </c>
      <c r="H1453">
        <v>22</v>
      </c>
      <c r="I1453">
        <v>14</v>
      </c>
      <c r="J1453">
        <v>106</v>
      </c>
      <c r="K1453" t="s">
        <v>64</v>
      </c>
      <c r="L1453" t="s">
        <v>60</v>
      </c>
    </row>
    <row r="1454" spans="1:12" x14ac:dyDescent="0.25">
      <c r="A1454">
        <v>202308</v>
      </c>
      <c r="B1454" t="s">
        <v>301</v>
      </c>
      <c r="C1454" t="s">
        <v>59</v>
      </c>
      <c r="D1454" t="s">
        <v>14</v>
      </c>
      <c r="E1454">
        <v>110</v>
      </c>
      <c r="F1454">
        <v>27</v>
      </c>
      <c r="G1454">
        <v>19</v>
      </c>
      <c r="H1454">
        <v>25</v>
      </c>
      <c r="I1454">
        <v>13</v>
      </c>
      <c r="J1454">
        <v>110</v>
      </c>
      <c r="K1454" t="s">
        <v>64</v>
      </c>
      <c r="L1454" t="s">
        <v>60</v>
      </c>
    </row>
    <row r="1455" spans="1:12" x14ac:dyDescent="0.25">
      <c r="A1455">
        <v>202308</v>
      </c>
      <c r="B1455" t="s">
        <v>271</v>
      </c>
      <c r="C1455" t="s">
        <v>59</v>
      </c>
      <c r="D1455" t="s">
        <v>14</v>
      </c>
      <c r="E1455">
        <v>111</v>
      </c>
      <c r="F1455">
        <v>26</v>
      </c>
      <c r="G1455">
        <v>18</v>
      </c>
      <c r="H1455">
        <v>26</v>
      </c>
      <c r="I1455">
        <v>12</v>
      </c>
      <c r="J1455">
        <v>111</v>
      </c>
      <c r="K1455" t="s">
        <v>64</v>
      </c>
      <c r="L1455" t="s">
        <v>60</v>
      </c>
    </row>
    <row r="1456" spans="1:12" x14ac:dyDescent="0.25">
      <c r="A1456">
        <v>202308</v>
      </c>
      <c r="B1456" t="s">
        <v>272</v>
      </c>
      <c r="C1456" t="s">
        <v>59</v>
      </c>
      <c r="D1456" t="s">
        <v>14</v>
      </c>
      <c r="E1456">
        <v>118</v>
      </c>
      <c r="F1456">
        <v>26</v>
      </c>
      <c r="G1456">
        <v>22</v>
      </c>
      <c r="H1456">
        <v>23</v>
      </c>
      <c r="I1456">
        <v>14</v>
      </c>
      <c r="J1456">
        <v>118</v>
      </c>
      <c r="K1456" t="s">
        <v>64</v>
      </c>
      <c r="L1456" t="s">
        <v>60</v>
      </c>
    </row>
    <row r="1457" spans="1:12" x14ac:dyDescent="0.25">
      <c r="A1457">
        <v>202308</v>
      </c>
      <c r="B1457" t="s">
        <v>273</v>
      </c>
      <c r="C1457" t="s">
        <v>59</v>
      </c>
      <c r="D1457" t="s">
        <v>14</v>
      </c>
      <c r="E1457">
        <v>139</v>
      </c>
      <c r="F1457">
        <v>25</v>
      </c>
      <c r="G1457">
        <v>31</v>
      </c>
      <c r="H1457">
        <v>28</v>
      </c>
      <c r="I1457">
        <v>18</v>
      </c>
      <c r="J1457">
        <v>139</v>
      </c>
      <c r="K1457" t="s">
        <v>64</v>
      </c>
      <c r="L1457" t="s">
        <v>60</v>
      </c>
    </row>
    <row r="1458" spans="1:12" x14ac:dyDescent="0.25">
      <c r="A1458">
        <v>202308</v>
      </c>
      <c r="B1458" t="s">
        <v>274</v>
      </c>
      <c r="C1458" t="s">
        <v>59</v>
      </c>
      <c r="D1458" t="s">
        <v>14</v>
      </c>
      <c r="E1458">
        <v>105</v>
      </c>
      <c r="F1458">
        <v>26</v>
      </c>
      <c r="G1458">
        <v>19</v>
      </c>
      <c r="H1458">
        <v>22</v>
      </c>
      <c r="I1458">
        <v>12</v>
      </c>
      <c r="J1458">
        <v>105</v>
      </c>
      <c r="K1458" t="s">
        <v>64</v>
      </c>
      <c r="L1458" t="s">
        <v>60</v>
      </c>
    </row>
    <row r="1459" spans="1:12" x14ac:dyDescent="0.25">
      <c r="A1459">
        <v>202308</v>
      </c>
      <c r="B1459" t="s">
        <v>275</v>
      </c>
      <c r="C1459" t="s">
        <v>59</v>
      </c>
      <c r="D1459" t="s">
        <v>14</v>
      </c>
      <c r="E1459">
        <v>104</v>
      </c>
      <c r="F1459">
        <v>27</v>
      </c>
      <c r="G1459">
        <v>16</v>
      </c>
      <c r="H1459">
        <v>24</v>
      </c>
      <c r="I1459">
        <v>10</v>
      </c>
      <c r="J1459">
        <v>104</v>
      </c>
      <c r="K1459" t="s">
        <v>64</v>
      </c>
      <c r="L1459" t="s">
        <v>60</v>
      </c>
    </row>
    <row r="1460" spans="1:12" x14ac:dyDescent="0.25">
      <c r="A1460">
        <v>202308</v>
      </c>
      <c r="B1460" t="s">
        <v>276</v>
      </c>
      <c r="C1460" t="s">
        <v>59</v>
      </c>
      <c r="D1460" t="s">
        <v>14</v>
      </c>
      <c r="E1460">
        <v>102</v>
      </c>
      <c r="F1460">
        <v>26</v>
      </c>
      <c r="G1460">
        <v>16</v>
      </c>
      <c r="H1460">
        <v>32</v>
      </c>
      <c r="I1460">
        <v>10</v>
      </c>
      <c r="J1460">
        <v>102</v>
      </c>
      <c r="K1460" t="s">
        <v>64</v>
      </c>
      <c r="L1460" t="s">
        <v>60</v>
      </c>
    </row>
    <row r="1461" spans="1:12" x14ac:dyDescent="0.25">
      <c r="A1461">
        <v>202308</v>
      </c>
      <c r="B1461" t="s">
        <v>277</v>
      </c>
      <c r="C1461" t="s">
        <v>59</v>
      </c>
      <c r="D1461" t="s">
        <v>14</v>
      </c>
      <c r="E1461">
        <v>119</v>
      </c>
      <c r="F1461">
        <v>28</v>
      </c>
      <c r="G1461">
        <v>21</v>
      </c>
      <c r="H1461">
        <v>32</v>
      </c>
      <c r="I1461">
        <v>14</v>
      </c>
      <c r="J1461">
        <v>119</v>
      </c>
      <c r="K1461" t="s">
        <v>64</v>
      </c>
      <c r="L1461" t="s">
        <v>60</v>
      </c>
    </row>
    <row r="1462" spans="1:12" x14ac:dyDescent="0.25">
      <c r="A1462">
        <v>202308</v>
      </c>
      <c r="B1462" t="s">
        <v>278</v>
      </c>
      <c r="C1462" t="s">
        <v>59</v>
      </c>
      <c r="D1462" t="s">
        <v>14</v>
      </c>
      <c r="E1462">
        <v>126</v>
      </c>
      <c r="F1462">
        <v>27</v>
      </c>
      <c r="G1462">
        <v>20</v>
      </c>
      <c r="H1462">
        <v>29</v>
      </c>
      <c r="I1462">
        <v>15</v>
      </c>
      <c r="J1462">
        <v>126</v>
      </c>
      <c r="K1462" t="s">
        <v>64</v>
      </c>
      <c r="L1462" t="s">
        <v>60</v>
      </c>
    </row>
    <row r="1463" spans="1:12" x14ac:dyDescent="0.25">
      <c r="A1463">
        <v>202308</v>
      </c>
      <c r="B1463" t="s">
        <v>279</v>
      </c>
      <c r="C1463" t="s">
        <v>59</v>
      </c>
      <c r="D1463" t="s">
        <v>14</v>
      </c>
      <c r="E1463">
        <v>128</v>
      </c>
      <c r="F1463">
        <v>26</v>
      </c>
      <c r="G1463">
        <v>22</v>
      </c>
      <c r="H1463">
        <v>26</v>
      </c>
      <c r="I1463">
        <v>13</v>
      </c>
      <c r="J1463">
        <v>128</v>
      </c>
      <c r="K1463" t="s">
        <v>64</v>
      </c>
      <c r="L1463" t="s">
        <v>60</v>
      </c>
    </row>
    <row r="1464" spans="1:12" x14ac:dyDescent="0.25">
      <c r="A1464">
        <v>202308</v>
      </c>
      <c r="B1464" t="s">
        <v>280</v>
      </c>
      <c r="C1464" t="s">
        <v>59</v>
      </c>
      <c r="D1464" t="s">
        <v>14</v>
      </c>
      <c r="E1464">
        <v>115</v>
      </c>
      <c r="F1464">
        <v>26</v>
      </c>
      <c r="G1464">
        <v>19</v>
      </c>
      <c r="H1464">
        <v>27</v>
      </c>
      <c r="I1464">
        <v>14</v>
      </c>
      <c r="J1464">
        <v>115</v>
      </c>
      <c r="K1464" t="s">
        <v>64</v>
      </c>
      <c r="L1464" t="s">
        <v>60</v>
      </c>
    </row>
    <row r="1465" spans="1:12" x14ac:dyDescent="0.25">
      <c r="A1465">
        <v>202308</v>
      </c>
      <c r="B1465" t="s">
        <v>281</v>
      </c>
      <c r="C1465" t="s">
        <v>59</v>
      </c>
      <c r="D1465" t="s">
        <v>14</v>
      </c>
      <c r="E1465">
        <v>122</v>
      </c>
      <c r="F1465">
        <v>28</v>
      </c>
      <c r="G1465">
        <v>23</v>
      </c>
      <c r="H1465">
        <v>30</v>
      </c>
      <c r="I1465">
        <v>18</v>
      </c>
      <c r="J1465">
        <v>122</v>
      </c>
      <c r="K1465" t="s">
        <v>64</v>
      </c>
      <c r="L1465" t="s">
        <v>60</v>
      </c>
    </row>
    <row r="1466" spans="1:12" x14ac:dyDescent="0.25">
      <c r="A1466">
        <v>202308</v>
      </c>
      <c r="B1466" t="s">
        <v>282</v>
      </c>
      <c r="C1466" t="s">
        <v>59</v>
      </c>
      <c r="D1466" t="s">
        <v>14</v>
      </c>
      <c r="E1466">
        <v>138</v>
      </c>
      <c r="F1466">
        <v>27</v>
      </c>
      <c r="G1466">
        <v>24</v>
      </c>
      <c r="H1466">
        <v>29</v>
      </c>
      <c r="I1466">
        <v>15</v>
      </c>
      <c r="J1466">
        <v>138</v>
      </c>
      <c r="K1466" t="s">
        <v>64</v>
      </c>
      <c r="L1466" t="s">
        <v>60</v>
      </c>
    </row>
    <row r="1467" spans="1:12" x14ac:dyDescent="0.25">
      <c r="A1467">
        <v>202308</v>
      </c>
      <c r="B1467" t="s">
        <v>283</v>
      </c>
      <c r="C1467" t="s">
        <v>59</v>
      </c>
      <c r="D1467" t="s">
        <v>14</v>
      </c>
      <c r="E1467">
        <v>111</v>
      </c>
      <c r="F1467">
        <v>27</v>
      </c>
      <c r="G1467">
        <v>23</v>
      </c>
      <c r="H1467">
        <v>23</v>
      </c>
      <c r="I1467">
        <v>18</v>
      </c>
      <c r="J1467">
        <v>111</v>
      </c>
      <c r="K1467" t="s">
        <v>64</v>
      </c>
      <c r="L1467" t="s">
        <v>60</v>
      </c>
    </row>
    <row r="1468" spans="1:12" x14ac:dyDescent="0.25">
      <c r="A1468">
        <v>202308</v>
      </c>
      <c r="B1468" t="s">
        <v>284</v>
      </c>
      <c r="C1468" t="s">
        <v>59</v>
      </c>
      <c r="D1468" t="s">
        <v>14</v>
      </c>
      <c r="E1468">
        <v>82</v>
      </c>
      <c r="F1468">
        <v>26</v>
      </c>
      <c r="G1468">
        <v>15</v>
      </c>
      <c r="H1468">
        <v>25</v>
      </c>
      <c r="I1468">
        <v>12</v>
      </c>
      <c r="J1468">
        <v>82</v>
      </c>
      <c r="K1468" t="s">
        <v>64</v>
      </c>
      <c r="L1468" t="s">
        <v>30</v>
      </c>
    </row>
    <row r="1469" spans="1:12" x14ac:dyDescent="0.25">
      <c r="A1469">
        <v>202308</v>
      </c>
      <c r="B1469" t="s">
        <v>285</v>
      </c>
      <c r="C1469" t="s">
        <v>59</v>
      </c>
      <c r="D1469" t="s">
        <v>14</v>
      </c>
      <c r="E1469">
        <v>127</v>
      </c>
      <c r="F1469">
        <v>27</v>
      </c>
      <c r="G1469">
        <v>23</v>
      </c>
      <c r="H1469">
        <v>29</v>
      </c>
      <c r="I1469">
        <v>16</v>
      </c>
      <c r="J1469">
        <v>127</v>
      </c>
      <c r="K1469" t="s">
        <v>64</v>
      </c>
      <c r="L1469" t="s">
        <v>60</v>
      </c>
    </row>
    <row r="1470" spans="1:12" x14ac:dyDescent="0.25">
      <c r="A1470">
        <v>202308</v>
      </c>
      <c r="B1470" t="s">
        <v>286</v>
      </c>
      <c r="C1470" t="s">
        <v>59</v>
      </c>
      <c r="D1470" t="s">
        <v>14</v>
      </c>
      <c r="E1470">
        <v>113</v>
      </c>
      <c r="F1470">
        <v>27</v>
      </c>
      <c r="G1470">
        <v>17</v>
      </c>
      <c r="H1470">
        <v>28</v>
      </c>
      <c r="I1470">
        <v>10</v>
      </c>
      <c r="J1470">
        <v>113</v>
      </c>
      <c r="K1470" t="s">
        <v>64</v>
      </c>
      <c r="L1470" t="s">
        <v>60</v>
      </c>
    </row>
    <row r="1471" spans="1:12" x14ac:dyDescent="0.25">
      <c r="A1471">
        <v>202308</v>
      </c>
      <c r="B1471" t="s">
        <v>287</v>
      </c>
      <c r="C1471" t="s">
        <v>59</v>
      </c>
      <c r="D1471" t="s">
        <v>14</v>
      </c>
      <c r="E1471">
        <v>105</v>
      </c>
      <c r="F1471">
        <v>26</v>
      </c>
      <c r="G1471">
        <v>19</v>
      </c>
      <c r="H1471">
        <v>26</v>
      </c>
      <c r="I1471">
        <v>13</v>
      </c>
      <c r="J1471">
        <v>105</v>
      </c>
      <c r="K1471" t="s">
        <v>64</v>
      </c>
      <c r="L1471" t="s">
        <v>60</v>
      </c>
    </row>
    <row r="1472" spans="1:12" x14ac:dyDescent="0.25">
      <c r="A1472">
        <v>202308</v>
      </c>
      <c r="B1472" t="s">
        <v>288</v>
      </c>
      <c r="C1472" t="s">
        <v>59</v>
      </c>
      <c r="D1472" t="s">
        <v>14</v>
      </c>
      <c r="E1472">
        <v>123</v>
      </c>
      <c r="F1472">
        <v>27</v>
      </c>
      <c r="G1472">
        <v>22</v>
      </c>
      <c r="H1472">
        <v>23</v>
      </c>
      <c r="I1472">
        <v>20</v>
      </c>
      <c r="J1472">
        <v>123</v>
      </c>
      <c r="K1472" t="s">
        <v>64</v>
      </c>
      <c r="L1472" t="s">
        <v>60</v>
      </c>
    </row>
    <row r="1473" spans="1:12" x14ac:dyDescent="0.25">
      <c r="A1473">
        <v>202308</v>
      </c>
      <c r="B1473" t="s">
        <v>289</v>
      </c>
      <c r="C1473" t="s">
        <v>59</v>
      </c>
      <c r="D1473" t="s">
        <v>14</v>
      </c>
      <c r="E1473">
        <v>110</v>
      </c>
      <c r="F1473">
        <v>27</v>
      </c>
      <c r="G1473">
        <v>19</v>
      </c>
      <c r="H1473">
        <v>26</v>
      </c>
      <c r="I1473">
        <v>15</v>
      </c>
      <c r="J1473">
        <v>110</v>
      </c>
      <c r="K1473" t="s">
        <v>64</v>
      </c>
      <c r="L1473" t="s">
        <v>60</v>
      </c>
    </row>
    <row r="1474" spans="1:12" x14ac:dyDescent="0.25">
      <c r="A1474">
        <v>202308</v>
      </c>
      <c r="B1474" t="s">
        <v>290</v>
      </c>
      <c r="C1474" t="s">
        <v>59</v>
      </c>
      <c r="D1474" t="s">
        <v>14</v>
      </c>
      <c r="E1474">
        <v>114</v>
      </c>
      <c r="F1474">
        <v>28</v>
      </c>
      <c r="G1474">
        <v>20</v>
      </c>
      <c r="H1474">
        <v>26</v>
      </c>
      <c r="I1474">
        <v>17</v>
      </c>
      <c r="J1474">
        <v>114</v>
      </c>
      <c r="K1474" t="s">
        <v>64</v>
      </c>
      <c r="L1474" t="s">
        <v>60</v>
      </c>
    </row>
    <row r="1475" spans="1:12" x14ac:dyDescent="0.25">
      <c r="A1475">
        <v>202308</v>
      </c>
      <c r="B1475" t="s">
        <v>291</v>
      </c>
      <c r="C1475" t="s">
        <v>59</v>
      </c>
      <c r="D1475" t="s">
        <v>14</v>
      </c>
      <c r="E1475">
        <v>112</v>
      </c>
      <c r="F1475">
        <v>28</v>
      </c>
      <c r="G1475">
        <v>20</v>
      </c>
      <c r="H1475">
        <v>33</v>
      </c>
      <c r="I1475">
        <v>15</v>
      </c>
      <c r="J1475">
        <v>112</v>
      </c>
      <c r="K1475" t="s">
        <v>64</v>
      </c>
      <c r="L1475" t="s">
        <v>60</v>
      </c>
    </row>
    <row r="1476" spans="1:12" x14ac:dyDescent="0.25">
      <c r="A1476">
        <v>202308</v>
      </c>
      <c r="B1476" t="s">
        <v>292</v>
      </c>
      <c r="C1476" t="s">
        <v>59</v>
      </c>
      <c r="D1476" t="s">
        <v>14</v>
      </c>
      <c r="E1476">
        <v>96</v>
      </c>
      <c r="F1476">
        <v>27</v>
      </c>
      <c r="G1476">
        <v>17</v>
      </c>
      <c r="H1476">
        <v>30</v>
      </c>
      <c r="I1476">
        <v>10</v>
      </c>
      <c r="J1476">
        <v>96</v>
      </c>
      <c r="K1476" t="s">
        <v>64</v>
      </c>
      <c r="L1476" t="s">
        <v>30</v>
      </c>
    </row>
    <row r="1477" spans="1:12" x14ac:dyDescent="0.25">
      <c r="A1477">
        <v>202308</v>
      </c>
      <c r="B1477" t="s">
        <v>293</v>
      </c>
      <c r="C1477" t="s">
        <v>59</v>
      </c>
      <c r="D1477" t="s">
        <v>14</v>
      </c>
      <c r="E1477">
        <v>139</v>
      </c>
      <c r="F1477">
        <v>27</v>
      </c>
      <c r="G1477">
        <v>23</v>
      </c>
      <c r="H1477">
        <v>29</v>
      </c>
      <c r="I1477">
        <v>18</v>
      </c>
      <c r="J1477">
        <v>139</v>
      </c>
      <c r="K1477" t="s">
        <v>64</v>
      </c>
      <c r="L1477" t="s">
        <v>60</v>
      </c>
    </row>
    <row r="1478" spans="1:12" x14ac:dyDescent="0.25">
      <c r="A1478">
        <v>202308</v>
      </c>
      <c r="B1478" t="s">
        <v>294</v>
      </c>
      <c r="C1478" t="s">
        <v>59</v>
      </c>
      <c r="D1478" t="s">
        <v>14</v>
      </c>
      <c r="E1478">
        <v>98</v>
      </c>
      <c r="F1478">
        <v>27</v>
      </c>
      <c r="G1478">
        <v>25</v>
      </c>
      <c r="H1478">
        <v>20</v>
      </c>
      <c r="I1478">
        <v>22</v>
      </c>
      <c r="J1478">
        <v>98</v>
      </c>
      <c r="K1478" t="s">
        <v>64</v>
      </c>
      <c r="L1478" t="s">
        <v>30</v>
      </c>
    </row>
    <row r="1479" spans="1:12" x14ac:dyDescent="0.25">
      <c r="A1479">
        <v>202308</v>
      </c>
      <c r="B1479" t="s">
        <v>295</v>
      </c>
      <c r="C1479" t="s">
        <v>59</v>
      </c>
      <c r="D1479" t="s">
        <v>14</v>
      </c>
      <c r="E1479">
        <v>108</v>
      </c>
      <c r="F1479">
        <v>28</v>
      </c>
      <c r="G1479">
        <v>22</v>
      </c>
      <c r="H1479">
        <v>21</v>
      </c>
      <c r="I1479">
        <v>21</v>
      </c>
      <c r="J1479">
        <v>108</v>
      </c>
      <c r="K1479" t="s">
        <v>64</v>
      </c>
      <c r="L1479" t="s">
        <v>60</v>
      </c>
    </row>
    <row r="1480" spans="1:12" x14ac:dyDescent="0.25">
      <c r="A1480">
        <v>202308</v>
      </c>
      <c r="B1480" t="s">
        <v>296</v>
      </c>
      <c r="C1480" t="s">
        <v>59</v>
      </c>
      <c r="D1480" t="s">
        <v>14</v>
      </c>
      <c r="E1480">
        <v>113</v>
      </c>
      <c r="F1480">
        <v>27</v>
      </c>
      <c r="G1480">
        <v>24</v>
      </c>
      <c r="H1480">
        <v>29</v>
      </c>
      <c r="I1480">
        <v>17</v>
      </c>
      <c r="J1480">
        <v>113</v>
      </c>
      <c r="K1480" t="s">
        <v>64</v>
      </c>
      <c r="L1480" t="s">
        <v>60</v>
      </c>
    </row>
    <row r="1481" spans="1:12" x14ac:dyDescent="0.25">
      <c r="A1481">
        <v>202308</v>
      </c>
      <c r="B1481" t="s">
        <v>297</v>
      </c>
      <c r="C1481" t="s">
        <v>59</v>
      </c>
      <c r="D1481" t="s">
        <v>14</v>
      </c>
      <c r="E1481">
        <v>108</v>
      </c>
      <c r="F1481">
        <v>27</v>
      </c>
      <c r="G1481">
        <v>22</v>
      </c>
      <c r="H1481">
        <v>32</v>
      </c>
      <c r="I1481">
        <v>19</v>
      </c>
      <c r="J1481">
        <v>108</v>
      </c>
      <c r="K1481" t="s">
        <v>64</v>
      </c>
      <c r="L1481" t="s">
        <v>60</v>
      </c>
    </row>
    <row r="1482" spans="1:12" x14ac:dyDescent="0.25">
      <c r="A1482">
        <v>202308</v>
      </c>
      <c r="B1482" t="s">
        <v>298</v>
      </c>
      <c r="C1482" t="s">
        <v>190</v>
      </c>
      <c r="D1482">
        <v>28</v>
      </c>
      <c r="E1482" t="s">
        <v>14</v>
      </c>
      <c r="F1482">
        <v>27</v>
      </c>
      <c r="G1482">
        <v>16</v>
      </c>
      <c r="H1482">
        <v>40</v>
      </c>
      <c r="I1482">
        <v>18</v>
      </c>
      <c r="J1482">
        <v>40</v>
      </c>
      <c r="K1482" t="s">
        <v>18</v>
      </c>
      <c r="L1482" t="s">
        <v>16</v>
      </c>
    </row>
    <row r="1483" spans="1:12" x14ac:dyDescent="0.25">
      <c r="A1483">
        <v>202308</v>
      </c>
      <c r="B1483" t="s">
        <v>299</v>
      </c>
      <c r="C1483" t="s">
        <v>190</v>
      </c>
      <c r="D1483">
        <v>51</v>
      </c>
      <c r="E1483" t="s">
        <v>14</v>
      </c>
      <c r="F1483">
        <v>27</v>
      </c>
      <c r="G1483">
        <v>15</v>
      </c>
      <c r="H1483">
        <v>57</v>
      </c>
      <c r="I1483">
        <v>17</v>
      </c>
      <c r="J1483">
        <v>57</v>
      </c>
      <c r="K1483" t="s">
        <v>18</v>
      </c>
      <c r="L1483" t="s">
        <v>30</v>
      </c>
    </row>
    <row r="1484" spans="1:12" x14ac:dyDescent="0.25">
      <c r="A1484">
        <v>202308</v>
      </c>
      <c r="B1484" t="s">
        <v>300</v>
      </c>
      <c r="C1484" t="s">
        <v>190</v>
      </c>
      <c r="D1484">
        <v>47</v>
      </c>
      <c r="E1484" t="s">
        <v>14</v>
      </c>
      <c r="F1484">
        <v>25</v>
      </c>
      <c r="G1484">
        <v>16</v>
      </c>
      <c r="H1484">
        <v>62</v>
      </c>
      <c r="I1484">
        <v>22</v>
      </c>
      <c r="J1484">
        <v>62</v>
      </c>
      <c r="K1484" t="s">
        <v>18</v>
      </c>
      <c r="L1484" t="s">
        <v>30</v>
      </c>
    </row>
    <row r="1485" spans="1:12" x14ac:dyDescent="0.25">
      <c r="A1485">
        <v>202308</v>
      </c>
      <c r="B1485" t="s">
        <v>301</v>
      </c>
      <c r="C1485" t="s">
        <v>190</v>
      </c>
      <c r="D1485">
        <v>51</v>
      </c>
      <c r="E1485" t="s">
        <v>14</v>
      </c>
      <c r="F1485">
        <v>24</v>
      </c>
      <c r="G1485">
        <v>18</v>
      </c>
      <c r="H1485">
        <v>54</v>
      </c>
      <c r="I1485">
        <v>22</v>
      </c>
      <c r="J1485">
        <v>54</v>
      </c>
      <c r="K1485" t="s">
        <v>18</v>
      </c>
      <c r="L1485" t="s">
        <v>30</v>
      </c>
    </row>
    <row r="1486" spans="1:12" x14ac:dyDescent="0.25">
      <c r="A1486">
        <v>202308</v>
      </c>
      <c r="B1486" t="s">
        <v>271</v>
      </c>
      <c r="C1486" t="s">
        <v>190</v>
      </c>
      <c r="D1486">
        <v>44</v>
      </c>
      <c r="E1486" t="s">
        <v>14</v>
      </c>
      <c r="F1486">
        <v>24</v>
      </c>
      <c r="G1486">
        <v>14</v>
      </c>
      <c r="H1486">
        <v>58</v>
      </c>
      <c r="I1486">
        <v>14</v>
      </c>
      <c r="J1486">
        <v>58</v>
      </c>
      <c r="K1486" t="s">
        <v>18</v>
      </c>
      <c r="L1486" t="s">
        <v>30</v>
      </c>
    </row>
    <row r="1487" spans="1:12" x14ac:dyDescent="0.25">
      <c r="A1487">
        <v>202308</v>
      </c>
      <c r="B1487" t="s">
        <v>272</v>
      </c>
      <c r="C1487" t="s">
        <v>190</v>
      </c>
      <c r="D1487">
        <v>52</v>
      </c>
      <c r="E1487" t="s">
        <v>14</v>
      </c>
      <c r="F1487">
        <v>25</v>
      </c>
      <c r="G1487">
        <v>17</v>
      </c>
      <c r="H1487">
        <v>47</v>
      </c>
      <c r="I1487">
        <v>18</v>
      </c>
      <c r="J1487">
        <v>52</v>
      </c>
      <c r="K1487" t="s">
        <v>15</v>
      </c>
      <c r="L1487" t="s">
        <v>30</v>
      </c>
    </row>
    <row r="1488" spans="1:12" x14ac:dyDescent="0.25">
      <c r="A1488">
        <v>202308</v>
      </c>
      <c r="B1488" t="s">
        <v>273</v>
      </c>
      <c r="C1488" t="s">
        <v>190</v>
      </c>
      <c r="D1488">
        <v>66</v>
      </c>
      <c r="E1488" t="s">
        <v>14</v>
      </c>
      <c r="F1488">
        <v>24</v>
      </c>
      <c r="G1488">
        <v>21</v>
      </c>
      <c r="H1488">
        <v>70</v>
      </c>
      <c r="I1488">
        <v>24</v>
      </c>
      <c r="J1488">
        <v>70</v>
      </c>
      <c r="K1488" t="s">
        <v>18</v>
      </c>
      <c r="L1488" t="s">
        <v>30</v>
      </c>
    </row>
    <row r="1489" spans="1:12" x14ac:dyDescent="0.25">
      <c r="A1489">
        <v>202308</v>
      </c>
      <c r="B1489" t="s">
        <v>274</v>
      </c>
      <c r="C1489" t="s">
        <v>190</v>
      </c>
      <c r="D1489">
        <v>55</v>
      </c>
      <c r="E1489" t="s">
        <v>14</v>
      </c>
      <c r="F1489">
        <v>25</v>
      </c>
      <c r="G1489">
        <v>17</v>
      </c>
      <c r="H1489">
        <v>54</v>
      </c>
      <c r="I1489">
        <v>23</v>
      </c>
      <c r="J1489">
        <v>55</v>
      </c>
      <c r="K1489" t="s">
        <v>15</v>
      </c>
      <c r="L1489" t="s">
        <v>30</v>
      </c>
    </row>
    <row r="1490" spans="1:12" x14ac:dyDescent="0.25">
      <c r="A1490">
        <v>202308</v>
      </c>
      <c r="B1490" t="s">
        <v>275</v>
      </c>
      <c r="C1490" t="s">
        <v>190</v>
      </c>
      <c r="D1490">
        <v>36</v>
      </c>
      <c r="E1490" t="s">
        <v>14</v>
      </c>
      <c r="F1490">
        <v>23</v>
      </c>
      <c r="G1490">
        <v>13</v>
      </c>
      <c r="H1490">
        <v>63</v>
      </c>
      <c r="I1490">
        <v>16</v>
      </c>
      <c r="J1490">
        <v>63</v>
      </c>
      <c r="K1490" t="s">
        <v>18</v>
      </c>
      <c r="L1490" t="s">
        <v>30</v>
      </c>
    </row>
    <row r="1491" spans="1:12" x14ac:dyDescent="0.25">
      <c r="A1491">
        <v>202308</v>
      </c>
      <c r="B1491" t="s">
        <v>276</v>
      </c>
      <c r="C1491" t="s">
        <v>190</v>
      </c>
      <c r="D1491">
        <v>27</v>
      </c>
      <c r="E1491" t="s">
        <v>14</v>
      </c>
      <c r="F1491">
        <v>25</v>
      </c>
      <c r="G1491">
        <v>13</v>
      </c>
      <c r="H1491">
        <v>64</v>
      </c>
      <c r="I1491">
        <v>14</v>
      </c>
      <c r="J1491">
        <v>64</v>
      </c>
      <c r="K1491" t="s">
        <v>18</v>
      </c>
      <c r="L1491" t="s">
        <v>30</v>
      </c>
    </row>
    <row r="1492" spans="1:12" x14ac:dyDescent="0.25">
      <c r="A1492">
        <v>202308</v>
      </c>
      <c r="B1492" t="s">
        <v>277</v>
      </c>
      <c r="C1492" t="s">
        <v>190</v>
      </c>
      <c r="D1492">
        <v>58</v>
      </c>
      <c r="E1492" t="s">
        <v>14</v>
      </c>
      <c r="F1492">
        <v>24</v>
      </c>
      <c r="G1492">
        <v>17</v>
      </c>
      <c r="H1492">
        <v>60</v>
      </c>
      <c r="I1492">
        <v>20</v>
      </c>
      <c r="J1492">
        <v>60</v>
      </c>
      <c r="K1492" t="s">
        <v>18</v>
      </c>
      <c r="L1492" t="s">
        <v>30</v>
      </c>
    </row>
    <row r="1493" spans="1:12" x14ac:dyDescent="0.25">
      <c r="A1493">
        <v>202308</v>
      </c>
      <c r="B1493" t="s">
        <v>278</v>
      </c>
      <c r="C1493" t="s">
        <v>190</v>
      </c>
      <c r="D1493">
        <v>57</v>
      </c>
      <c r="E1493" t="s">
        <v>14</v>
      </c>
      <c r="F1493">
        <v>26</v>
      </c>
      <c r="G1493">
        <v>16</v>
      </c>
      <c r="H1493">
        <v>56</v>
      </c>
      <c r="I1493">
        <v>19</v>
      </c>
      <c r="J1493">
        <v>57</v>
      </c>
      <c r="K1493" t="s">
        <v>15</v>
      </c>
      <c r="L1493" t="s">
        <v>30</v>
      </c>
    </row>
    <row r="1494" spans="1:12" x14ac:dyDescent="0.25">
      <c r="A1494">
        <v>202308</v>
      </c>
      <c r="B1494" t="s">
        <v>279</v>
      </c>
      <c r="C1494" t="s">
        <v>190</v>
      </c>
      <c r="D1494">
        <v>52</v>
      </c>
      <c r="E1494" t="s">
        <v>14</v>
      </c>
      <c r="F1494">
        <v>26</v>
      </c>
      <c r="G1494">
        <v>17</v>
      </c>
      <c r="H1494">
        <v>46</v>
      </c>
      <c r="I1494">
        <v>18</v>
      </c>
      <c r="J1494">
        <v>52</v>
      </c>
      <c r="K1494" t="s">
        <v>15</v>
      </c>
      <c r="L1494" t="s">
        <v>30</v>
      </c>
    </row>
    <row r="1495" spans="1:12" x14ac:dyDescent="0.25">
      <c r="A1495">
        <v>202308</v>
      </c>
      <c r="B1495" t="s">
        <v>280</v>
      </c>
      <c r="C1495" t="s">
        <v>190</v>
      </c>
      <c r="D1495">
        <v>46</v>
      </c>
      <c r="E1495" t="s">
        <v>14</v>
      </c>
      <c r="F1495">
        <v>24</v>
      </c>
      <c r="G1495">
        <v>16</v>
      </c>
      <c r="H1495">
        <v>54</v>
      </c>
      <c r="I1495">
        <v>16</v>
      </c>
      <c r="J1495">
        <v>54</v>
      </c>
      <c r="K1495" t="s">
        <v>18</v>
      </c>
      <c r="L1495" t="s">
        <v>30</v>
      </c>
    </row>
    <row r="1496" spans="1:12" x14ac:dyDescent="0.25">
      <c r="A1496">
        <v>202308</v>
      </c>
      <c r="B1496" t="s">
        <v>281</v>
      </c>
      <c r="C1496" t="s">
        <v>190</v>
      </c>
      <c r="D1496">
        <v>51</v>
      </c>
      <c r="E1496" t="s">
        <v>14</v>
      </c>
      <c r="F1496">
        <v>27</v>
      </c>
      <c r="G1496">
        <v>18</v>
      </c>
      <c r="H1496">
        <v>54</v>
      </c>
      <c r="I1496">
        <v>23</v>
      </c>
      <c r="J1496">
        <v>54</v>
      </c>
      <c r="K1496" t="s">
        <v>18</v>
      </c>
      <c r="L1496" t="s">
        <v>30</v>
      </c>
    </row>
    <row r="1497" spans="1:12" x14ac:dyDescent="0.25">
      <c r="A1497">
        <v>202308</v>
      </c>
      <c r="B1497" t="s">
        <v>282</v>
      </c>
      <c r="C1497" t="s">
        <v>190</v>
      </c>
      <c r="D1497">
        <v>45</v>
      </c>
      <c r="E1497" t="s">
        <v>14</v>
      </c>
      <c r="F1497">
        <v>25</v>
      </c>
      <c r="G1497">
        <v>17</v>
      </c>
      <c r="H1497">
        <v>60</v>
      </c>
      <c r="I1497">
        <v>18</v>
      </c>
      <c r="J1497">
        <v>60</v>
      </c>
      <c r="K1497" t="s">
        <v>18</v>
      </c>
      <c r="L1497" t="s">
        <v>30</v>
      </c>
    </row>
    <row r="1498" spans="1:12" x14ac:dyDescent="0.25">
      <c r="A1498">
        <v>202308</v>
      </c>
      <c r="B1498" t="s">
        <v>283</v>
      </c>
      <c r="C1498" t="s">
        <v>190</v>
      </c>
      <c r="D1498">
        <v>40</v>
      </c>
      <c r="E1498" t="s">
        <v>14</v>
      </c>
      <c r="F1498">
        <v>26</v>
      </c>
      <c r="G1498">
        <v>17</v>
      </c>
      <c r="H1498">
        <v>40</v>
      </c>
      <c r="I1498">
        <v>20</v>
      </c>
      <c r="J1498">
        <v>40</v>
      </c>
      <c r="K1498" t="s">
        <v>15</v>
      </c>
      <c r="L1498" t="s">
        <v>16</v>
      </c>
    </row>
    <row r="1499" spans="1:12" x14ac:dyDescent="0.25">
      <c r="A1499">
        <v>202308</v>
      </c>
      <c r="B1499" t="s">
        <v>284</v>
      </c>
      <c r="C1499" t="s">
        <v>190</v>
      </c>
      <c r="D1499">
        <v>33</v>
      </c>
      <c r="E1499" t="s">
        <v>14</v>
      </c>
      <c r="F1499">
        <v>25</v>
      </c>
      <c r="G1499">
        <v>13</v>
      </c>
      <c r="H1499">
        <v>47</v>
      </c>
      <c r="I1499">
        <v>9</v>
      </c>
      <c r="J1499">
        <v>47</v>
      </c>
      <c r="K1499" t="s">
        <v>18</v>
      </c>
      <c r="L1499" t="s">
        <v>16</v>
      </c>
    </row>
    <row r="1500" spans="1:12" x14ac:dyDescent="0.25">
      <c r="A1500">
        <v>202308</v>
      </c>
      <c r="B1500" t="s">
        <v>285</v>
      </c>
      <c r="C1500" t="s">
        <v>190</v>
      </c>
      <c r="D1500">
        <v>40</v>
      </c>
      <c r="E1500" t="s">
        <v>14</v>
      </c>
      <c r="F1500">
        <v>26</v>
      </c>
      <c r="G1500">
        <v>15</v>
      </c>
      <c r="H1500">
        <v>56</v>
      </c>
      <c r="I1500">
        <v>16</v>
      </c>
      <c r="J1500">
        <v>56</v>
      </c>
      <c r="K1500" t="s">
        <v>18</v>
      </c>
      <c r="L1500" t="s">
        <v>30</v>
      </c>
    </row>
    <row r="1501" spans="1:12" x14ac:dyDescent="0.25">
      <c r="A1501">
        <v>202308</v>
      </c>
      <c r="B1501" t="s">
        <v>286</v>
      </c>
      <c r="C1501" t="s">
        <v>190</v>
      </c>
      <c r="D1501">
        <v>44</v>
      </c>
      <c r="E1501" t="s">
        <v>14</v>
      </c>
      <c r="F1501">
        <v>26</v>
      </c>
      <c r="G1501">
        <v>13</v>
      </c>
      <c r="H1501">
        <v>59</v>
      </c>
      <c r="I1501">
        <v>12</v>
      </c>
      <c r="J1501">
        <v>59</v>
      </c>
      <c r="K1501" t="s">
        <v>18</v>
      </c>
      <c r="L1501" t="s">
        <v>30</v>
      </c>
    </row>
    <row r="1502" spans="1:12" x14ac:dyDescent="0.25">
      <c r="A1502">
        <v>202308</v>
      </c>
      <c r="B1502" t="s">
        <v>287</v>
      </c>
      <c r="C1502" t="s">
        <v>190</v>
      </c>
      <c r="D1502">
        <v>34</v>
      </c>
      <c r="E1502" t="s">
        <v>14</v>
      </c>
      <c r="F1502">
        <v>24</v>
      </c>
      <c r="G1502">
        <v>14</v>
      </c>
      <c r="H1502">
        <v>60</v>
      </c>
      <c r="I1502">
        <v>14</v>
      </c>
      <c r="J1502">
        <v>60</v>
      </c>
      <c r="K1502" t="s">
        <v>18</v>
      </c>
      <c r="L1502" t="s">
        <v>30</v>
      </c>
    </row>
    <row r="1503" spans="1:12" x14ac:dyDescent="0.25">
      <c r="A1503">
        <v>202308</v>
      </c>
      <c r="B1503" t="s">
        <v>288</v>
      </c>
      <c r="C1503" t="s">
        <v>190</v>
      </c>
      <c r="D1503">
        <v>52</v>
      </c>
      <c r="E1503" t="s">
        <v>14</v>
      </c>
      <c r="F1503">
        <v>26</v>
      </c>
      <c r="G1503">
        <v>17</v>
      </c>
      <c r="H1503">
        <v>49</v>
      </c>
      <c r="I1503">
        <v>20</v>
      </c>
      <c r="J1503">
        <v>52</v>
      </c>
      <c r="K1503" t="s">
        <v>15</v>
      </c>
      <c r="L1503" t="s">
        <v>30</v>
      </c>
    </row>
    <row r="1504" spans="1:12" x14ac:dyDescent="0.25">
      <c r="A1504">
        <v>202308</v>
      </c>
      <c r="B1504" t="s">
        <v>289</v>
      </c>
      <c r="C1504" t="s">
        <v>190</v>
      </c>
      <c r="D1504">
        <v>62</v>
      </c>
      <c r="E1504" t="s">
        <v>14</v>
      </c>
      <c r="F1504">
        <v>26</v>
      </c>
      <c r="G1504">
        <v>16</v>
      </c>
      <c r="H1504">
        <v>56</v>
      </c>
      <c r="I1504">
        <v>16</v>
      </c>
      <c r="J1504">
        <v>62</v>
      </c>
      <c r="K1504" t="s">
        <v>15</v>
      </c>
      <c r="L1504" t="s">
        <v>30</v>
      </c>
    </row>
    <row r="1505" spans="1:12" x14ac:dyDescent="0.25">
      <c r="A1505">
        <v>202308</v>
      </c>
      <c r="B1505" t="s">
        <v>290</v>
      </c>
      <c r="C1505" t="s">
        <v>190</v>
      </c>
      <c r="D1505">
        <v>54</v>
      </c>
      <c r="E1505" t="s">
        <v>14</v>
      </c>
      <c r="F1505">
        <v>28</v>
      </c>
      <c r="G1505">
        <v>16</v>
      </c>
      <c r="H1505">
        <v>45</v>
      </c>
      <c r="I1505">
        <v>16</v>
      </c>
      <c r="J1505">
        <v>54</v>
      </c>
      <c r="K1505" t="s">
        <v>15</v>
      </c>
      <c r="L1505" t="s">
        <v>30</v>
      </c>
    </row>
    <row r="1506" spans="1:12" x14ac:dyDescent="0.25">
      <c r="A1506">
        <v>202308</v>
      </c>
      <c r="B1506" t="s">
        <v>291</v>
      </c>
      <c r="C1506" t="s">
        <v>190</v>
      </c>
      <c r="D1506">
        <v>59</v>
      </c>
      <c r="E1506" t="s">
        <v>14</v>
      </c>
      <c r="F1506">
        <v>29</v>
      </c>
      <c r="G1506">
        <v>17</v>
      </c>
      <c r="H1506">
        <v>51</v>
      </c>
      <c r="I1506">
        <v>19</v>
      </c>
      <c r="J1506">
        <v>59</v>
      </c>
      <c r="K1506" t="s">
        <v>15</v>
      </c>
      <c r="L1506" t="s">
        <v>30</v>
      </c>
    </row>
    <row r="1507" spans="1:12" x14ac:dyDescent="0.25">
      <c r="A1507">
        <v>202308</v>
      </c>
      <c r="B1507" t="s">
        <v>292</v>
      </c>
      <c r="C1507" t="s">
        <v>190</v>
      </c>
      <c r="D1507">
        <v>52</v>
      </c>
      <c r="E1507" t="s">
        <v>14</v>
      </c>
      <c r="F1507">
        <v>26</v>
      </c>
      <c r="G1507">
        <v>15</v>
      </c>
      <c r="H1507">
        <v>42</v>
      </c>
      <c r="I1507">
        <v>19</v>
      </c>
      <c r="J1507">
        <v>52</v>
      </c>
      <c r="K1507" t="s">
        <v>15</v>
      </c>
      <c r="L1507" t="s">
        <v>30</v>
      </c>
    </row>
    <row r="1508" spans="1:12" x14ac:dyDescent="0.25">
      <c r="A1508">
        <v>202308</v>
      </c>
      <c r="B1508" t="s">
        <v>293</v>
      </c>
      <c r="C1508" t="s">
        <v>190</v>
      </c>
      <c r="D1508">
        <v>54</v>
      </c>
      <c r="E1508" t="s">
        <v>14</v>
      </c>
      <c r="F1508">
        <v>27</v>
      </c>
      <c r="G1508">
        <v>16</v>
      </c>
      <c r="H1508">
        <v>46</v>
      </c>
      <c r="I1508">
        <v>13</v>
      </c>
      <c r="J1508">
        <v>54</v>
      </c>
      <c r="K1508" t="s">
        <v>15</v>
      </c>
      <c r="L1508" t="s">
        <v>30</v>
      </c>
    </row>
    <row r="1509" spans="1:12" x14ac:dyDescent="0.25">
      <c r="A1509">
        <v>202308</v>
      </c>
      <c r="B1509" t="s">
        <v>294</v>
      </c>
      <c r="C1509" t="s">
        <v>190</v>
      </c>
      <c r="D1509">
        <v>41</v>
      </c>
      <c r="E1509" t="s">
        <v>14</v>
      </c>
      <c r="F1509">
        <v>26</v>
      </c>
      <c r="G1509">
        <v>18</v>
      </c>
      <c r="H1509">
        <v>35</v>
      </c>
      <c r="I1509">
        <v>19</v>
      </c>
      <c r="J1509">
        <v>41</v>
      </c>
      <c r="K1509" t="s">
        <v>15</v>
      </c>
      <c r="L1509" t="s">
        <v>16</v>
      </c>
    </row>
    <row r="1510" spans="1:12" x14ac:dyDescent="0.25">
      <c r="A1510">
        <v>202308</v>
      </c>
      <c r="B1510" t="s">
        <v>295</v>
      </c>
      <c r="C1510" t="s">
        <v>190</v>
      </c>
      <c r="D1510">
        <v>49</v>
      </c>
      <c r="E1510" t="s">
        <v>14</v>
      </c>
      <c r="F1510">
        <v>28</v>
      </c>
      <c r="G1510">
        <v>21</v>
      </c>
      <c r="H1510">
        <v>32</v>
      </c>
      <c r="I1510">
        <v>25</v>
      </c>
      <c r="J1510">
        <v>49</v>
      </c>
      <c r="K1510" t="s">
        <v>15</v>
      </c>
      <c r="L1510" t="s">
        <v>16</v>
      </c>
    </row>
    <row r="1511" spans="1:12" x14ac:dyDescent="0.25">
      <c r="A1511">
        <v>202308</v>
      </c>
      <c r="B1511" t="s">
        <v>296</v>
      </c>
      <c r="C1511" t="s">
        <v>190</v>
      </c>
      <c r="D1511">
        <v>56</v>
      </c>
      <c r="E1511" t="s">
        <v>14</v>
      </c>
      <c r="F1511">
        <v>27</v>
      </c>
      <c r="G1511">
        <v>19</v>
      </c>
      <c r="H1511">
        <v>41</v>
      </c>
      <c r="I1511">
        <v>22</v>
      </c>
      <c r="J1511">
        <v>56</v>
      </c>
      <c r="K1511" t="s">
        <v>15</v>
      </c>
      <c r="L1511" t="s">
        <v>30</v>
      </c>
    </row>
    <row r="1512" spans="1:12" x14ac:dyDescent="0.25">
      <c r="A1512">
        <v>202308</v>
      </c>
      <c r="B1512" t="s">
        <v>297</v>
      </c>
      <c r="C1512" t="s">
        <v>190</v>
      </c>
      <c r="D1512">
        <v>53</v>
      </c>
      <c r="E1512" t="s">
        <v>14</v>
      </c>
      <c r="F1512">
        <v>28</v>
      </c>
      <c r="G1512">
        <v>19</v>
      </c>
      <c r="H1512">
        <v>48</v>
      </c>
      <c r="I1512">
        <v>18</v>
      </c>
      <c r="J1512">
        <v>53</v>
      </c>
      <c r="K1512" t="s">
        <v>15</v>
      </c>
      <c r="L1512" t="s">
        <v>30</v>
      </c>
    </row>
    <row r="1513" spans="1:12" x14ac:dyDescent="0.25">
      <c r="A1513">
        <v>202309</v>
      </c>
      <c r="B1513" t="s">
        <v>325</v>
      </c>
      <c r="C1513" t="s">
        <v>190</v>
      </c>
      <c r="D1513">
        <v>35</v>
      </c>
      <c r="E1513">
        <v>66</v>
      </c>
      <c r="F1513">
        <v>26</v>
      </c>
      <c r="G1513">
        <v>16</v>
      </c>
      <c r="H1513">
        <v>53</v>
      </c>
      <c r="I1513">
        <v>16</v>
      </c>
      <c r="J1513">
        <v>66</v>
      </c>
      <c r="K1513" t="s">
        <v>64</v>
      </c>
      <c r="L1513" t="s">
        <v>30</v>
      </c>
    </row>
    <row r="1514" spans="1:12" x14ac:dyDescent="0.25">
      <c r="A1514">
        <v>202309</v>
      </c>
      <c r="B1514" t="s">
        <v>326</v>
      </c>
      <c r="C1514" t="s">
        <v>190</v>
      </c>
      <c r="D1514">
        <v>51</v>
      </c>
      <c r="E1514">
        <v>74</v>
      </c>
      <c r="F1514">
        <v>27</v>
      </c>
      <c r="G1514">
        <v>16</v>
      </c>
      <c r="H1514">
        <v>64</v>
      </c>
      <c r="I1514">
        <v>16</v>
      </c>
      <c r="J1514">
        <v>74</v>
      </c>
      <c r="K1514" t="s">
        <v>64</v>
      </c>
      <c r="L1514" t="s">
        <v>30</v>
      </c>
    </row>
    <row r="1515" spans="1:12" x14ac:dyDescent="0.25">
      <c r="A1515">
        <v>202309</v>
      </c>
      <c r="B1515" t="s">
        <v>327</v>
      </c>
      <c r="C1515" t="s">
        <v>190</v>
      </c>
      <c r="D1515" t="s">
        <v>14</v>
      </c>
      <c r="E1515">
        <v>76</v>
      </c>
      <c r="F1515">
        <v>42</v>
      </c>
      <c r="G1515">
        <v>17</v>
      </c>
      <c r="H1515">
        <v>39</v>
      </c>
      <c r="I1515">
        <v>49</v>
      </c>
      <c r="J1515">
        <v>76</v>
      </c>
      <c r="K1515" t="s">
        <v>64</v>
      </c>
      <c r="L1515" t="s">
        <v>30</v>
      </c>
    </row>
    <row r="1516" spans="1:12" x14ac:dyDescent="0.25">
      <c r="A1516">
        <v>202309</v>
      </c>
      <c r="B1516" t="s">
        <v>328</v>
      </c>
      <c r="C1516" t="s">
        <v>190</v>
      </c>
      <c r="D1516">
        <v>11</v>
      </c>
      <c r="E1516">
        <v>78</v>
      </c>
      <c r="F1516">
        <v>29</v>
      </c>
      <c r="G1516">
        <v>19</v>
      </c>
      <c r="H1516">
        <v>42</v>
      </c>
      <c r="I1516">
        <v>21</v>
      </c>
      <c r="J1516">
        <v>78</v>
      </c>
      <c r="K1516" t="s">
        <v>64</v>
      </c>
      <c r="L1516" t="s">
        <v>30</v>
      </c>
    </row>
    <row r="1517" spans="1:12" x14ac:dyDescent="0.25">
      <c r="A1517">
        <v>202309</v>
      </c>
      <c r="B1517" t="s">
        <v>329</v>
      </c>
      <c r="C1517" t="s">
        <v>190</v>
      </c>
      <c r="D1517">
        <v>53</v>
      </c>
      <c r="E1517">
        <v>85</v>
      </c>
      <c r="F1517">
        <v>28</v>
      </c>
      <c r="G1517">
        <v>17</v>
      </c>
      <c r="H1517">
        <v>43</v>
      </c>
      <c r="I1517">
        <v>15</v>
      </c>
      <c r="J1517">
        <v>85</v>
      </c>
      <c r="K1517" t="s">
        <v>64</v>
      </c>
      <c r="L1517" t="s">
        <v>30</v>
      </c>
    </row>
    <row r="1518" spans="1:12" x14ac:dyDescent="0.25">
      <c r="A1518">
        <v>202309</v>
      </c>
      <c r="B1518" t="s">
        <v>330</v>
      </c>
      <c r="C1518" t="s">
        <v>190</v>
      </c>
      <c r="D1518">
        <v>53</v>
      </c>
      <c r="E1518">
        <v>83</v>
      </c>
      <c r="F1518">
        <v>30</v>
      </c>
      <c r="G1518">
        <v>18</v>
      </c>
      <c r="H1518">
        <v>49</v>
      </c>
      <c r="I1518">
        <v>17</v>
      </c>
      <c r="J1518">
        <v>83</v>
      </c>
      <c r="K1518" t="s">
        <v>64</v>
      </c>
      <c r="L1518" t="s">
        <v>30</v>
      </c>
    </row>
    <row r="1519" spans="1:12" x14ac:dyDescent="0.25">
      <c r="A1519">
        <v>202309</v>
      </c>
      <c r="B1519" t="s">
        <v>331</v>
      </c>
      <c r="C1519" t="s">
        <v>190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  <c r="I1519" t="s">
        <v>14</v>
      </c>
      <c r="J1519">
        <v>0</v>
      </c>
      <c r="L1519" t="s">
        <v>46</v>
      </c>
    </row>
    <row r="1520" spans="1:12" x14ac:dyDescent="0.25">
      <c r="A1520">
        <v>202310</v>
      </c>
      <c r="B1520" t="s">
        <v>333</v>
      </c>
      <c r="C1520" t="s">
        <v>56</v>
      </c>
      <c r="D1520">
        <v>69</v>
      </c>
      <c r="E1520">
        <v>89</v>
      </c>
      <c r="F1520">
        <v>21</v>
      </c>
      <c r="G1520">
        <v>6</v>
      </c>
      <c r="H1520">
        <v>42</v>
      </c>
      <c r="I1520">
        <v>18</v>
      </c>
      <c r="J1520">
        <v>89</v>
      </c>
      <c r="K1520" t="s">
        <v>64</v>
      </c>
      <c r="L1520" t="s">
        <v>30</v>
      </c>
    </row>
    <row r="1521" spans="1:12" x14ac:dyDescent="0.25">
      <c r="A1521">
        <v>202310</v>
      </c>
      <c r="B1521" t="s">
        <v>334</v>
      </c>
      <c r="C1521" t="s">
        <v>56</v>
      </c>
      <c r="D1521">
        <v>75</v>
      </c>
      <c r="E1521">
        <v>104</v>
      </c>
      <c r="F1521">
        <v>22</v>
      </c>
      <c r="G1521">
        <v>9</v>
      </c>
      <c r="H1521">
        <v>41</v>
      </c>
      <c r="I1521">
        <v>26</v>
      </c>
      <c r="J1521">
        <v>104</v>
      </c>
      <c r="K1521" t="s">
        <v>64</v>
      </c>
      <c r="L1521" t="s">
        <v>60</v>
      </c>
    </row>
    <row r="1522" spans="1:12" x14ac:dyDescent="0.25">
      <c r="A1522">
        <v>202310</v>
      </c>
      <c r="B1522" t="s">
        <v>335</v>
      </c>
      <c r="C1522" t="s">
        <v>56</v>
      </c>
      <c r="D1522">
        <v>73</v>
      </c>
      <c r="E1522">
        <v>91</v>
      </c>
      <c r="F1522">
        <v>23</v>
      </c>
      <c r="G1522">
        <v>6</v>
      </c>
      <c r="H1522">
        <v>38</v>
      </c>
      <c r="I1522">
        <v>20</v>
      </c>
      <c r="J1522">
        <v>91</v>
      </c>
      <c r="K1522" t="s">
        <v>64</v>
      </c>
      <c r="L1522" t="s">
        <v>30</v>
      </c>
    </row>
    <row r="1523" spans="1:12" x14ac:dyDescent="0.25">
      <c r="A1523">
        <v>202310</v>
      </c>
      <c r="B1523" t="s">
        <v>336</v>
      </c>
      <c r="C1523" t="s">
        <v>56</v>
      </c>
      <c r="D1523">
        <v>62</v>
      </c>
      <c r="E1523">
        <v>81</v>
      </c>
      <c r="F1523">
        <v>23</v>
      </c>
      <c r="G1523">
        <v>6</v>
      </c>
      <c r="H1523">
        <v>31</v>
      </c>
      <c r="I1523">
        <v>20</v>
      </c>
      <c r="J1523">
        <v>81</v>
      </c>
      <c r="K1523" t="s">
        <v>64</v>
      </c>
      <c r="L1523" t="s">
        <v>30</v>
      </c>
    </row>
    <row r="1524" spans="1:12" x14ac:dyDescent="0.25">
      <c r="A1524">
        <v>202310</v>
      </c>
      <c r="B1524" t="s">
        <v>337</v>
      </c>
      <c r="C1524" t="s">
        <v>56</v>
      </c>
      <c r="D1524">
        <v>67</v>
      </c>
      <c r="E1524">
        <v>89</v>
      </c>
      <c r="F1524">
        <v>21</v>
      </c>
      <c r="G1524">
        <v>10</v>
      </c>
      <c r="H1524">
        <v>28</v>
      </c>
      <c r="I1524">
        <v>28</v>
      </c>
      <c r="J1524">
        <v>89</v>
      </c>
      <c r="K1524" t="s">
        <v>64</v>
      </c>
      <c r="L1524" t="s">
        <v>30</v>
      </c>
    </row>
    <row r="1525" spans="1:12" x14ac:dyDescent="0.25">
      <c r="A1525">
        <v>202310</v>
      </c>
      <c r="B1525" t="s">
        <v>338</v>
      </c>
      <c r="C1525" t="s">
        <v>56</v>
      </c>
      <c r="D1525">
        <v>60</v>
      </c>
      <c r="E1525">
        <v>78</v>
      </c>
      <c r="F1525">
        <v>20</v>
      </c>
      <c r="G1525">
        <v>7</v>
      </c>
      <c r="H1525">
        <v>32</v>
      </c>
      <c r="I1525">
        <v>16</v>
      </c>
      <c r="J1525">
        <v>78</v>
      </c>
      <c r="K1525" t="s">
        <v>64</v>
      </c>
      <c r="L1525" t="s">
        <v>30</v>
      </c>
    </row>
    <row r="1526" spans="1:12" x14ac:dyDescent="0.25">
      <c r="A1526">
        <v>202310</v>
      </c>
      <c r="B1526" t="s">
        <v>339</v>
      </c>
      <c r="C1526" t="s">
        <v>56</v>
      </c>
      <c r="D1526">
        <v>64</v>
      </c>
      <c r="E1526">
        <v>85</v>
      </c>
      <c r="F1526">
        <v>21</v>
      </c>
      <c r="G1526">
        <v>7</v>
      </c>
      <c r="H1526">
        <v>31</v>
      </c>
      <c r="I1526">
        <v>20</v>
      </c>
      <c r="J1526">
        <v>85</v>
      </c>
      <c r="K1526" t="s">
        <v>64</v>
      </c>
      <c r="L1526" t="s">
        <v>30</v>
      </c>
    </row>
    <row r="1527" spans="1:12" x14ac:dyDescent="0.25">
      <c r="A1527">
        <v>202310</v>
      </c>
      <c r="B1527" t="s">
        <v>340</v>
      </c>
      <c r="C1527" t="s">
        <v>56</v>
      </c>
      <c r="D1527">
        <v>66</v>
      </c>
      <c r="E1527">
        <v>90</v>
      </c>
      <c r="F1527">
        <v>23</v>
      </c>
      <c r="G1527">
        <v>8</v>
      </c>
      <c r="H1527">
        <v>30</v>
      </c>
      <c r="I1527">
        <v>26</v>
      </c>
      <c r="J1527">
        <v>90</v>
      </c>
      <c r="K1527" t="s">
        <v>64</v>
      </c>
      <c r="L1527" t="s">
        <v>30</v>
      </c>
    </row>
    <row r="1528" spans="1:12" x14ac:dyDescent="0.25">
      <c r="A1528">
        <v>202310</v>
      </c>
      <c r="B1528" t="s">
        <v>341</v>
      </c>
      <c r="C1528" t="s">
        <v>56</v>
      </c>
      <c r="D1528">
        <v>64</v>
      </c>
      <c r="E1528">
        <v>85</v>
      </c>
      <c r="F1528">
        <v>22</v>
      </c>
      <c r="G1528">
        <v>8</v>
      </c>
      <c r="H1528">
        <v>37</v>
      </c>
      <c r="I1528">
        <v>28</v>
      </c>
      <c r="J1528">
        <v>85</v>
      </c>
      <c r="K1528" t="s">
        <v>64</v>
      </c>
      <c r="L1528" t="s">
        <v>30</v>
      </c>
    </row>
    <row r="1529" spans="1:12" x14ac:dyDescent="0.25">
      <c r="A1529">
        <v>202310</v>
      </c>
      <c r="B1529" t="s">
        <v>342</v>
      </c>
      <c r="C1529" t="s">
        <v>56</v>
      </c>
      <c r="D1529">
        <v>78</v>
      </c>
      <c r="E1529">
        <v>106</v>
      </c>
      <c r="F1529">
        <v>28</v>
      </c>
      <c r="G1529">
        <v>13</v>
      </c>
      <c r="H1529">
        <v>35</v>
      </c>
      <c r="I1529">
        <v>40</v>
      </c>
      <c r="J1529">
        <v>106</v>
      </c>
      <c r="K1529" t="s">
        <v>64</v>
      </c>
      <c r="L1529" t="s">
        <v>60</v>
      </c>
    </row>
    <row r="1530" spans="1:12" x14ac:dyDescent="0.25">
      <c r="A1530">
        <v>202310</v>
      </c>
      <c r="B1530" t="s">
        <v>343</v>
      </c>
      <c r="C1530" t="s">
        <v>56</v>
      </c>
      <c r="D1530">
        <v>82</v>
      </c>
      <c r="E1530">
        <v>109</v>
      </c>
      <c r="F1530">
        <v>24</v>
      </c>
      <c r="G1530">
        <v>12</v>
      </c>
      <c r="H1530">
        <v>39</v>
      </c>
      <c r="I1530">
        <v>33</v>
      </c>
      <c r="J1530">
        <v>109</v>
      </c>
      <c r="K1530" t="s">
        <v>64</v>
      </c>
      <c r="L1530" t="s">
        <v>60</v>
      </c>
    </row>
    <row r="1531" spans="1:12" x14ac:dyDescent="0.25">
      <c r="A1531">
        <v>202310</v>
      </c>
      <c r="B1531" t="s">
        <v>344</v>
      </c>
      <c r="C1531" t="s">
        <v>56</v>
      </c>
      <c r="D1531">
        <v>72</v>
      </c>
      <c r="E1531">
        <v>93</v>
      </c>
      <c r="F1531">
        <v>20</v>
      </c>
      <c r="G1531">
        <v>9</v>
      </c>
      <c r="H1531">
        <v>39</v>
      </c>
      <c r="I1531">
        <v>26</v>
      </c>
      <c r="J1531">
        <v>93</v>
      </c>
      <c r="K1531" t="s">
        <v>64</v>
      </c>
      <c r="L1531" t="s">
        <v>30</v>
      </c>
    </row>
    <row r="1532" spans="1:12" x14ac:dyDescent="0.25">
      <c r="A1532">
        <v>202310</v>
      </c>
      <c r="B1532" t="s">
        <v>345</v>
      </c>
      <c r="C1532" t="s">
        <v>56</v>
      </c>
      <c r="D1532">
        <v>74</v>
      </c>
      <c r="E1532">
        <v>92</v>
      </c>
      <c r="F1532">
        <v>23</v>
      </c>
      <c r="G1532">
        <v>8</v>
      </c>
      <c r="H1532">
        <v>40</v>
      </c>
      <c r="I1532">
        <v>21</v>
      </c>
      <c r="J1532">
        <v>92</v>
      </c>
      <c r="K1532" t="s">
        <v>64</v>
      </c>
      <c r="L1532" t="s">
        <v>30</v>
      </c>
    </row>
    <row r="1533" spans="1:12" x14ac:dyDescent="0.25">
      <c r="A1533">
        <v>202310</v>
      </c>
      <c r="B1533" t="s">
        <v>346</v>
      </c>
      <c r="C1533" t="s">
        <v>56</v>
      </c>
      <c r="D1533">
        <v>65</v>
      </c>
      <c r="E1533">
        <v>86</v>
      </c>
      <c r="F1533">
        <v>20</v>
      </c>
      <c r="G1533">
        <v>8</v>
      </c>
      <c r="H1533">
        <v>43</v>
      </c>
      <c r="I1533">
        <v>21</v>
      </c>
      <c r="J1533">
        <v>86</v>
      </c>
      <c r="K1533" t="s">
        <v>64</v>
      </c>
      <c r="L1533" t="s">
        <v>30</v>
      </c>
    </row>
    <row r="1534" spans="1:12" x14ac:dyDescent="0.25">
      <c r="A1534">
        <v>202310</v>
      </c>
      <c r="B1534" t="s">
        <v>347</v>
      </c>
      <c r="C1534" t="s">
        <v>56</v>
      </c>
      <c r="D1534">
        <v>73</v>
      </c>
      <c r="E1534">
        <v>96</v>
      </c>
      <c r="F1534">
        <v>21</v>
      </c>
      <c r="G1534">
        <v>8</v>
      </c>
      <c r="H1534">
        <v>44</v>
      </c>
      <c r="I1534">
        <v>25</v>
      </c>
      <c r="J1534">
        <v>96</v>
      </c>
      <c r="K1534" t="s">
        <v>64</v>
      </c>
      <c r="L1534" t="s">
        <v>30</v>
      </c>
    </row>
    <row r="1535" spans="1:12" x14ac:dyDescent="0.25">
      <c r="A1535">
        <v>202310</v>
      </c>
      <c r="B1535" t="s">
        <v>348</v>
      </c>
      <c r="C1535" t="s">
        <v>58</v>
      </c>
      <c r="D1535">
        <v>70</v>
      </c>
      <c r="E1535">
        <v>91</v>
      </c>
      <c r="F1535">
        <v>54</v>
      </c>
      <c r="G1535">
        <v>7</v>
      </c>
      <c r="H1535">
        <v>36</v>
      </c>
      <c r="I1535">
        <v>5</v>
      </c>
      <c r="J1535">
        <v>91</v>
      </c>
      <c r="K1535" t="s">
        <v>64</v>
      </c>
      <c r="L1535" t="s">
        <v>30</v>
      </c>
    </row>
    <row r="1536" spans="1:12" x14ac:dyDescent="0.25">
      <c r="A1536">
        <v>202310</v>
      </c>
      <c r="B1536" t="s">
        <v>349</v>
      </c>
      <c r="C1536" t="s">
        <v>58</v>
      </c>
      <c r="D1536">
        <v>66</v>
      </c>
      <c r="E1536">
        <v>84</v>
      </c>
      <c r="F1536">
        <v>55</v>
      </c>
      <c r="G1536">
        <v>7</v>
      </c>
      <c r="H1536">
        <v>32</v>
      </c>
      <c r="I1536">
        <v>5</v>
      </c>
      <c r="J1536">
        <v>84</v>
      </c>
      <c r="K1536" t="s">
        <v>64</v>
      </c>
      <c r="L1536" t="s">
        <v>30</v>
      </c>
    </row>
    <row r="1537" spans="1:12" x14ac:dyDescent="0.25">
      <c r="A1537">
        <v>202310</v>
      </c>
      <c r="B1537" t="s">
        <v>350</v>
      </c>
      <c r="C1537" t="s">
        <v>58</v>
      </c>
      <c r="D1537">
        <v>56</v>
      </c>
      <c r="E1537">
        <v>68</v>
      </c>
      <c r="F1537">
        <v>54</v>
      </c>
      <c r="G1537">
        <v>8</v>
      </c>
      <c r="H1537">
        <v>32</v>
      </c>
      <c r="I1537">
        <v>4</v>
      </c>
      <c r="J1537">
        <v>68</v>
      </c>
      <c r="K1537" t="s">
        <v>64</v>
      </c>
      <c r="L1537" t="s">
        <v>30</v>
      </c>
    </row>
    <row r="1538" spans="1:12" x14ac:dyDescent="0.25">
      <c r="A1538">
        <v>202310</v>
      </c>
      <c r="B1538" t="s">
        <v>351</v>
      </c>
      <c r="C1538" t="s">
        <v>58</v>
      </c>
      <c r="D1538">
        <v>60</v>
      </c>
      <c r="E1538">
        <v>74</v>
      </c>
      <c r="F1538">
        <v>55</v>
      </c>
      <c r="G1538">
        <v>6</v>
      </c>
      <c r="H1538">
        <v>32</v>
      </c>
      <c r="I1538">
        <v>5</v>
      </c>
      <c r="J1538">
        <v>74</v>
      </c>
      <c r="K1538" t="s">
        <v>64</v>
      </c>
      <c r="L1538" t="s">
        <v>30</v>
      </c>
    </row>
    <row r="1539" spans="1:12" x14ac:dyDescent="0.25">
      <c r="A1539">
        <v>202310</v>
      </c>
      <c r="B1539" t="s">
        <v>352</v>
      </c>
      <c r="C1539" t="s">
        <v>58</v>
      </c>
      <c r="D1539">
        <v>64</v>
      </c>
      <c r="E1539">
        <v>79</v>
      </c>
      <c r="F1539">
        <v>55</v>
      </c>
      <c r="G1539">
        <v>5</v>
      </c>
      <c r="H1539">
        <v>26</v>
      </c>
      <c r="I1539">
        <v>4</v>
      </c>
      <c r="J1539">
        <v>79</v>
      </c>
      <c r="K1539" t="s">
        <v>64</v>
      </c>
      <c r="L1539" t="s">
        <v>30</v>
      </c>
    </row>
    <row r="1540" spans="1:12" x14ac:dyDescent="0.25">
      <c r="A1540">
        <v>202310</v>
      </c>
      <c r="B1540" t="s">
        <v>353</v>
      </c>
      <c r="C1540" t="s">
        <v>58</v>
      </c>
      <c r="D1540">
        <v>59</v>
      </c>
      <c r="E1540">
        <v>80</v>
      </c>
      <c r="F1540">
        <v>54</v>
      </c>
      <c r="G1540">
        <v>5</v>
      </c>
      <c r="H1540">
        <v>28</v>
      </c>
      <c r="I1540">
        <v>4</v>
      </c>
      <c r="J1540">
        <v>80</v>
      </c>
      <c r="K1540" t="s">
        <v>64</v>
      </c>
      <c r="L1540" t="s">
        <v>30</v>
      </c>
    </row>
    <row r="1541" spans="1:12" x14ac:dyDescent="0.25">
      <c r="A1541">
        <v>202310</v>
      </c>
      <c r="B1541" t="s">
        <v>354</v>
      </c>
      <c r="C1541" t="s">
        <v>58</v>
      </c>
      <c r="D1541">
        <v>66</v>
      </c>
      <c r="E1541">
        <v>88</v>
      </c>
      <c r="F1541">
        <v>54</v>
      </c>
      <c r="G1541">
        <v>4</v>
      </c>
      <c r="H1541">
        <v>28</v>
      </c>
      <c r="I1541">
        <v>3</v>
      </c>
      <c r="J1541">
        <v>88</v>
      </c>
      <c r="K1541" t="s">
        <v>64</v>
      </c>
      <c r="L1541" t="s">
        <v>30</v>
      </c>
    </row>
    <row r="1542" spans="1:12" x14ac:dyDescent="0.25">
      <c r="A1542">
        <v>202310</v>
      </c>
      <c r="B1542" t="s">
        <v>355</v>
      </c>
      <c r="C1542" t="s">
        <v>58</v>
      </c>
      <c r="D1542" t="s">
        <v>14</v>
      </c>
      <c r="E1542">
        <v>81</v>
      </c>
      <c r="F1542">
        <v>55</v>
      </c>
      <c r="G1542">
        <v>5</v>
      </c>
      <c r="H1542">
        <v>26</v>
      </c>
      <c r="I1542">
        <v>3</v>
      </c>
      <c r="J1542">
        <v>81</v>
      </c>
      <c r="K1542" t="s">
        <v>64</v>
      </c>
      <c r="L1542" t="s">
        <v>30</v>
      </c>
    </row>
    <row r="1543" spans="1:12" x14ac:dyDescent="0.25">
      <c r="A1543">
        <v>202310</v>
      </c>
      <c r="B1543" t="s">
        <v>356</v>
      </c>
      <c r="C1543" t="s">
        <v>58</v>
      </c>
      <c r="D1543">
        <v>56</v>
      </c>
      <c r="E1543">
        <v>71</v>
      </c>
      <c r="F1543">
        <v>54</v>
      </c>
      <c r="G1543">
        <v>6</v>
      </c>
      <c r="H1543">
        <v>25</v>
      </c>
      <c r="I1543">
        <v>2</v>
      </c>
      <c r="J1543">
        <v>71</v>
      </c>
      <c r="K1543" t="s">
        <v>64</v>
      </c>
      <c r="L1543" t="s">
        <v>30</v>
      </c>
    </row>
    <row r="1544" spans="1:12" x14ac:dyDescent="0.25">
      <c r="A1544">
        <v>202310</v>
      </c>
      <c r="B1544" t="s">
        <v>357</v>
      </c>
      <c r="C1544" t="s">
        <v>58</v>
      </c>
      <c r="D1544">
        <v>55</v>
      </c>
      <c r="E1544">
        <v>66</v>
      </c>
      <c r="F1544">
        <v>55</v>
      </c>
      <c r="G1544">
        <v>5</v>
      </c>
      <c r="H1544">
        <v>27</v>
      </c>
      <c r="I1544">
        <v>1</v>
      </c>
      <c r="J1544">
        <v>66</v>
      </c>
      <c r="K1544" t="s">
        <v>64</v>
      </c>
      <c r="L1544" t="s">
        <v>30</v>
      </c>
    </row>
    <row r="1545" spans="1:12" x14ac:dyDescent="0.25">
      <c r="A1545">
        <v>202310</v>
      </c>
      <c r="B1545" t="s">
        <v>358</v>
      </c>
      <c r="C1545" t="s">
        <v>58</v>
      </c>
      <c r="D1545">
        <v>63</v>
      </c>
      <c r="E1545">
        <v>76</v>
      </c>
      <c r="F1545">
        <v>54</v>
      </c>
      <c r="G1545">
        <v>4</v>
      </c>
      <c r="H1545">
        <v>25</v>
      </c>
      <c r="I1545">
        <v>3</v>
      </c>
      <c r="J1545">
        <v>76</v>
      </c>
      <c r="K1545" t="s">
        <v>64</v>
      </c>
      <c r="L1545" t="s">
        <v>30</v>
      </c>
    </row>
    <row r="1546" spans="1:12" x14ac:dyDescent="0.25">
      <c r="A1546">
        <v>202310</v>
      </c>
      <c r="B1546" t="s">
        <v>359</v>
      </c>
      <c r="C1546" t="s">
        <v>58</v>
      </c>
      <c r="D1546" t="s">
        <v>14</v>
      </c>
      <c r="E1546">
        <v>80</v>
      </c>
      <c r="F1546">
        <v>54</v>
      </c>
      <c r="G1546">
        <v>4</v>
      </c>
      <c r="H1546">
        <v>25</v>
      </c>
      <c r="I1546">
        <v>5</v>
      </c>
      <c r="J1546">
        <v>80</v>
      </c>
      <c r="K1546" t="s">
        <v>64</v>
      </c>
      <c r="L1546" t="s">
        <v>30</v>
      </c>
    </row>
    <row r="1547" spans="1:12" x14ac:dyDescent="0.25">
      <c r="A1547">
        <v>202310</v>
      </c>
      <c r="B1547" t="s">
        <v>360</v>
      </c>
      <c r="C1547" t="s">
        <v>58</v>
      </c>
      <c r="D1547">
        <v>67</v>
      </c>
      <c r="E1547">
        <v>93</v>
      </c>
      <c r="F1547">
        <v>54</v>
      </c>
      <c r="G1547">
        <v>5</v>
      </c>
      <c r="H1547">
        <v>32</v>
      </c>
      <c r="I1547">
        <v>2</v>
      </c>
      <c r="J1547">
        <v>93</v>
      </c>
      <c r="K1547" t="s">
        <v>64</v>
      </c>
      <c r="L1547" t="s">
        <v>30</v>
      </c>
    </row>
    <row r="1548" spans="1:12" x14ac:dyDescent="0.25">
      <c r="A1548">
        <v>202310</v>
      </c>
      <c r="B1548" t="s">
        <v>361</v>
      </c>
      <c r="C1548" t="s">
        <v>58</v>
      </c>
      <c r="D1548">
        <v>59</v>
      </c>
      <c r="E1548">
        <v>78</v>
      </c>
      <c r="F1548">
        <v>54</v>
      </c>
      <c r="G1548">
        <v>5</v>
      </c>
      <c r="H1548">
        <v>34</v>
      </c>
      <c r="I1548">
        <v>3</v>
      </c>
      <c r="J1548">
        <v>78</v>
      </c>
      <c r="K1548" t="s">
        <v>64</v>
      </c>
      <c r="L1548" t="s">
        <v>30</v>
      </c>
    </row>
    <row r="1549" spans="1:12" x14ac:dyDescent="0.25">
      <c r="A1549">
        <v>202310</v>
      </c>
      <c r="B1549" t="s">
        <v>362</v>
      </c>
      <c r="C1549" t="s">
        <v>58</v>
      </c>
      <c r="D1549">
        <v>57</v>
      </c>
      <c r="E1549">
        <v>72</v>
      </c>
      <c r="F1549">
        <v>54</v>
      </c>
      <c r="G1549">
        <v>6</v>
      </c>
      <c r="H1549">
        <v>28</v>
      </c>
      <c r="I1549">
        <v>2</v>
      </c>
      <c r="J1549">
        <v>72</v>
      </c>
      <c r="K1549" t="s">
        <v>64</v>
      </c>
      <c r="L1549" t="s">
        <v>30</v>
      </c>
    </row>
    <row r="1550" spans="1:12" x14ac:dyDescent="0.25">
      <c r="A1550">
        <v>202310</v>
      </c>
      <c r="B1550" t="s">
        <v>363</v>
      </c>
      <c r="C1550" t="s">
        <v>58</v>
      </c>
      <c r="D1550">
        <v>59</v>
      </c>
      <c r="E1550">
        <v>78</v>
      </c>
      <c r="F1550">
        <v>55</v>
      </c>
      <c r="G1550">
        <v>7</v>
      </c>
      <c r="H1550">
        <v>27</v>
      </c>
      <c r="I1550">
        <v>3</v>
      </c>
      <c r="J1550">
        <v>78</v>
      </c>
      <c r="K1550" t="s">
        <v>64</v>
      </c>
      <c r="L1550" t="s">
        <v>30</v>
      </c>
    </row>
    <row r="1551" spans="1:12" x14ac:dyDescent="0.25">
      <c r="A1551">
        <v>202310</v>
      </c>
      <c r="B1551" t="s">
        <v>333</v>
      </c>
      <c r="C1551" t="s">
        <v>58</v>
      </c>
      <c r="D1551">
        <v>72</v>
      </c>
      <c r="E1551">
        <v>91</v>
      </c>
      <c r="F1551">
        <v>55</v>
      </c>
      <c r="G1551">
        <v>5</v>
      </c>
      <c r="H1551">
        <v>30</v>
      </c>
      <c r="I1551">
        <v>2</v>
      </c>
      <c r="J1551">
        <v>91</v>
      </c>
      <c r="K1551" t="s">
        <v>64</v>
      </c>
      <c r="L1551" t="s">
        <v>30</v>
      </c>
    </row>
    <row r="1552" spans="1:12" x14ac:dyDescent="0.25">
      <c r="A1552">
        <v>202310</v>
      </c>
      <c r="B1552" t="s">
        <v>334</v>
      </c>
      <c r="C1552" t="s">
        <v>58</v>
      </c>
      <c r="D1552">
        <v>70</v>
      </c>
      <c r="E1552">
        <v>94</v>
      </c>
      <c r="F1552">
        <v>55</v>
      </c>
      <c r="G1552">
        <v>8</v>
      </c>
      <c r="H1552">
        <v>31</v>
      </c>
      <c r="I1552">
        <v>4</v>
      </c>
      <c r="J1552">
        <v>94</v>
      </c>
      <c r="K1552" t="s">
        <v>64</v>
      </c>
      <c r="L1552" t="s">
        <v>30</v>
      </c>
    </row>
    <row r="1553" spans="1:12" x14ac:dyDescent="0.25">
      <c r="A1553">
        <v>202310</v>
      </c>
      <c r="B1553" t="s">
        <v>335</v>
      </c>
      <c r="C1553" t="s">
        <v>58</v>
      </c>
      <c r="D1553">
        <v>63</v>
      </c>
      <c r="E1553">
        <v>77</v>
      </c>
      <c r="F1553">
        <v>55</v>
      </c>
      <c r="G1553">
        <v>7</v>
      </c>
      <c r="H1553">
        <v>32</v>
      </c>
      <c r="I1553">
        <v>3</v>
      </c>
      <c r="J1553">
        <v>77</v>
      </c>
      <c r="K1553" t="s">
        <v>64</v>
      </c>
      <c r="L1553" t="s">
        <v>30</v>
      </c>
    </row>
    <row r="1554" spans="1:12" x14ac:dyDescent="0.25">
      <c r="A1554">
        <v>202310</v>
      </c>
      <c r="B1554" t="s">
        <v>336</v>
      </c>
      <c r="C1554" t="s">
        <v>58</v>
      </c>
      <c r="D1554">
        <v>56</v>
      </c>
      <c r="E1554">
        <v>73</v>
      </c>
      <c r="F1554">
        <v>55</v>
      </c>
      <c r="G1554">
        <v>6</v>
      </c>
      <c r="H1554">
        <v>31</v>
      </c>
      <c r="I1554">
        <v>2</v>
      </c>
      <c r="J1554">
        <v>73</v>
      </c>
      <c r="K1554" t="s">
        <v>64</v>
      </c>
      <c r="L1554" t="s">
        <v>30</v>
      </c>
    </row>
    <row r="1555" spans="1:12" x14ac:dyDescent="0.25">
      <c r="A1555">
        <v>202310</v>
      </c>
      <c r="B1555" t="s">
        <v>337</v>
      </c>
      <c r="C1555" t="s">
        <v>58</v>
      </c>
      <c r="D1555">
        <v>64</v>
      </c>
      <c r="E1555">
        <v>80</v>
      </c>
      <c r="F1555">
        <v>55</v>
      </c>
      <c r="G1555">
        <v>5</v>
      </c>
      <c r="H1555">
        <v>28</v>
      </c>
      <c r="I1555">
        <v>4</v>
      </c>
      <c r="J1555">
        <v>80</v>
      </c>
      <c r="K1555" t="s">
        <v>64</v>
      </c>
      <c r="L1555" t="s">
        <v>30</v>
      </c>
    </row>
    <row r="1556" spans="1:12" x14ac:dyDescent="0.25">
      <c r="A1556">
        <v>202310</v>
      </c>
      <c r="B1556" t="s">
        <v>338</v>
      </c>
      <c r="C1556" t="s">
        <v>58</v>
      </c>
      <c r="D1556">
        <v>62</v>
      </c>
      <c r="E1556">
        <v>84</v>
      </c>
      <c r="F1556">
        <v>55</v>
      </c>
      <c r="G1556">
        <v>5</v>
      </c>
      <c r="H1556">
        <v>37</v>
      </c>
      <c r="I1556">
        <v>3</v>
      </c>
      <c r="J1556">
        <v>84</v>
      </c>
      <c r="K1556" t="s">
        <v>64</v>
      </c>
      <c r="L1556" t="s">
        <v>30</v>
      </c>
    </row>
    <row r="1557" spans="1:12" x14ac:dyDescent="0.25">
      <c r="A1557">
        <v>202310</v>
      </c>
      <c r="B1557" t="s">
        <v>339</v>
      </c>
      <c r="C1557" t="s">
        <v>58</v>
      </c>
      <c r="D1557">
        <v>70</v>
      </c>
      <c r="E1557">
        <v>86</v>
      </c>
      <c r="F1557">
        <v>55</v>
      </c>
      <c r="G1557">
        <v>7</v>
      </c>
      <c r="H1557">
        <v>33</v>
      </c>
      <c r="I1557">
        <v>3</v>
      </c>
      <c r="J1557">
        <v>86</v>
      </c>
      <c r="K1557" t="s">
        <v>64</v>
      </c>
      <c r="L1557" t="s">
        <v>30</v>
      </c>
    </row>
    <row r="1558" spans="1:12" x14ac:dyDescent="0.25">
      <c r="A1558">
        <v>202310</v>
      </c>
      <c r="B1558" t="s">
        <v>340</v>
      </c>
      <c r="C1558" t="s">
        <v>58</v>
      </c>
      <c r="D1558">
        <v>65</v>
      </c>
      <c r="E1558">
        <v>89</v>
      </c>
      <c r="F1558">
        <v>55</v>
      </c>
      <c r="G1558">
        <v>8</v>
      </c>
      <c r="H1558">
        <v>34</v>
      </c>
      <c r="I1558">
        <v>4</v>
      </c>
      <c r="J1558">
        <v>89</v>
      </c>
      <c r="K1558" t="s">
        <v>64</v>
      </c>
      <c r="L1558" t="s">
        <v>30</v>
      </c>
    </row>
    <row r="1559" spans="1:12" x14ac:dyDescent="0.25">
      <c r="A1559">
        <v>202310</v>
      </c>
      <c r="B1559" t="s">
        <v>341</v>
      </c>
      <c r="C1559" t="s">
        <v>58</v>
      </c>
      <c r="D1559">
        <v>59</v>
      </c>
      <c r="E1559">
        <v>69</v>
      </c>
      <c r="F1559">
        <v>56</v>
      </c>
      <c r="G1559">
        <v>4</v>
      </c>
      <c r="H1559">
        <v>36</v>
      </c>
      <c r="I1559">
        <v>3</v>
      </c>
      <c r="J1559">
        <v>69</v>
      </c>
      <c r="K1559" t="s">
        <v>64</v>
      </c>
      <c r="L1559" t="s">
        <v>30</v>
      </c>
    </row>
    <row r="1560" spans="1:12" x14ac:dyDescent="0.25">
      <c r="A1560">
        <v>202310</v>
      </c>
      <c r="B1560" t="s">
        <v>342</v>
      </c>
      <c r="C1560" t="s">
        <v>58</v>
      </c>
      <c r="D1560">
        <v>63</v>
      </c>
      <c r="E1560">
        <v>78</v>
      </c>
      <c r="F1560">
        <v>55</v>
      </c>
      <c r="G1560">
        <v>4</v>
      </c>
      <c r="H1560">
        <v>32</v>
      </c>
      <c r="I1560">
        <v>3</v>
      </c>
      <c r="J1560">
        <v>78</v>
      </c>
      <c r="K1560" t="s">
        <v>64</v>
      </c>
      <c r="L1560" t="s">
        <v>30</v>
      </c>
    </row>
    <row r="1561" spans="1:12" x14ac:dyDescent="0.25">
      <c r="A1561">
        <v>202310</v>
      </c>
      <c r="B1561" t="s">
        <v>343</v>
      </c>
      <c r="C1561" t="s">
        <v>58</v>
      </c>
      <c r="D1561">
        <v>63</v>
      </c>
      <c r="E1561">
        <v>79</v>
      </c>
      <c r="F1561">
        <v>55</v>
      </c>
      <c r="G1561">
        <v>5</v>
      </c>
      <c r="H1561">
        <v>36</v>
      </c>
      <c r="I1561">
        <v>2</v>
      </c>
      <c r="J1561">
        <v>79</v>
      </c>
      <c r="K1561" t="s">
        <v>64</v>
      </c>
      <c r="L1561" t="s">
        <v>30</v>
      </c>
    </row>
    <row r="1562" spans="1:12" x14ac:dyDescent="0.25">
      <c r="A1562">
        <v>202310</v>
      </c>
      <c r="B1562" t="s">
        <v>344</v>
      </c>
      <c r="C1562" t="s">
        <v>58</v>
      </c>
      <c r="D1562">
        <v>67</v>
      </c>
      <c r="E1562">
        <v>81</v>
      </c>
      <c r="F1562">
        <v>54</v>
      </c>
      <c r="G1562">
        <v>5</v>
      </c>
      <c r="H1562">
        <v>31</v>
      </c>
      <c r="I1562">
        <v>2</v>
      </c>
      <c r="J1562">
        <v>81</v>
      </c>
      <c r="K1562" t="s">
        <v>64</v>
      </c>
      <c r="L1562" t="s">
        <v>30</v>
      </c>
    </row>
    <row r="1563" spans="1:12" x14ac:dyDescent="0.25">
      <c r="A1563">
        <v>202310</v>
      </c>
      <c r="B1563" t="s">
        <v>345</v>
      </c>
      <c r="C1563" t="s">
        <v>58</v>
      </c>
      <c r="D1563">
        <v>63</v>
      </c>
      <c r="E1563">
        <v>47</v>
      </c>
      <c r="F1563">
        <v>55</v>
      </c>
      <c r="G1563">
        <v>8</v>
      </c>
      <c r="H1563">
        <v>28</v>
      </c>
      <c r="I1563">
        <v>48</v>
      </c>
      <c r="J1563">
        <v>63</v>
      </c>
      <c r="K1563" t="s">
        <v>15</v>
      </c>
      <c r="L1563" t="s">
        <v>30</v>
      </c>
    </row>
    <row r="1564" spans="1:12" x14ac:dyDescent="0.25">
      <c r="A1564">
        <v>202310</v>
      </c>
      <c r="B1564" t="s">
        <v>346</v>
      </c>
      <c r="C1564" t="s">
        <v>58</v>
      </c>
      <c r="D1564">
        <v>60</v>
      </c>
      <c r="E1564">
        <v>45</v>
      </c>
      <c r="F1564">
        <v>55</v>
      </c>
      <c r="G1564">
        <v>6</v>
      </c>
      <c r="H1564">
        <v>36</v>
      </c>
      <c r="I1564">
        <v>38</v>
      </c>
      <c r="J1564">
        <v>60</v>
      </c>
      <c r="K1564" t="s">
        <v>15</v>
      </c>
      <c r="L1564" t="s">
        <v>30</v>
      </c>
    </row>
    <row r="1565" spans="1:12" x14ac:dyDescent="0.25">
      <c r="A1565">
        <v>202310</v>
      </c>
      <c r="B1565" t="s">
        <v>347</v>
      </c>
      <c r="C1565" t="s">
        <v>58</v>
      </c>
      <c r="D1565">
        <v>66</v>
      </c>
      <c r="E1565">
        <v>45</v>
      </c>
      <c r="F1565">
        <v>22</v>
      </c>
      <c r="G1565">
        <v>25</v>
      </c>
      <c r="H1565">
        <v>40</v>
      </c>
      <c r="I1565">
        <v>33</v>
      </c>
      <c r="J1565">
        <v>66</v>
      </c>
      <c r="K1565" t="s">
        <v>15</v>
      </c>
      <c r="L1565" t="s">
        <v>30</v>
      </c>
    </row>
    <row r="1566" spans="1:12" x14ac:dyDescent="0.25">
      <c r="A1566">
        <v>202310</v>
      </c>
      <c r="B1566" t="s">
        <v>348</v>
      </c>
      <c r="C1566" t="s">
        <v>59</v>
      </c>
      <c r="D1566">
        <v>126</v>
      </c>
      <c r="E1566">
        <v>199</v>
      </c>
      <c r="F1566">
        <v>29</v>
      </c>
      <c r="G1566">
        <v>26</v>
      </c>
      <c r="H1566">
        <v>27</v>
      </c>
      <c r="I1566">
        <v>25</v>
      </c>
      <c r="J1566">
        <v>199</v>
      </c>
      <c r="K1566" t="s">
        <v>64</v>
      </c>
      <c r="L1566" t="s">
        <v>60</v>
      </c>
    </row>
    <row r="1567" spans="1:12" x14ac:dyDescent="0.25">
      <c r="A1567">
        <v>202310</v>
      </c>
      <c r="B1567" t="s">
        <v>349</v>
      </c>
      <c r="C1567" t="s">
        <v>59</v>
      </c>
      <c r="D1567">
        <v>86</v>
      </c>
      <c r="E1567">
        <v>120</v>
      </c>
      <c r="F1567">
        <v>30</v>
      </c>
      <c r="G1567">
        <v>25</v>
      </c>
      <c r="H1567">
        <v>24</v>
      </c>
      <c r="I1567">
        <v>25</v>
      </c>
      <c r="J1567">
        <v>120</v>
      </c>
      <c r="K1567" t="s">
        <v>64</v>
      </c>
      <c r="L1567" t="s">
        <v>60</v>
      </c>
    </row>
    <row r="1568" spans="1:12" x14ac:dyDescent="0.25">
      <c r="A1568">
        <v>202310</v>
      </c>
      <c r="B1568" t="s">
        <v>350</v>
      </c>
      <c r="C1568" t="s">
        <v>59</v>
      </c>
      <c r="D1568">
        <v>64</v>
      </c>
      <c r="E1568">
        <v>93</v>
      </c>
      <c r="F1568">
        <v>29</v>
      </c>
      <c r="G1568">
        <v>15</v>
      </c>
      <c r="H1568">
        <v>28</v>
      </c>
      <c r="I1568">
        <v>19</v>
      </c>
      <c r="J1568">
        <v>93</v>
      </c>
      <c r="K1568" t="s">
        <v>64</v>
      </c>
      <c r="L1568" t="s">
        <v>30</v>
      </c>
    </row>
    <row r="1569" spans="1:12" x14ac:dyDescent="0.25">
      <c r="A1569">
        <v>202310</v>
      </c>
      <c r="B1569" t="s">
        <v>351</v>
      </c>
      <c r="C1569" t="s">
        <v>59</v>
      </c>
      <c r="D1569">
        <v>76</v>
      </c>
      <c r="E1569">
        <v>115</v>
      </c>
      <c r="F1569">
        <v>29</v>
      </c>
      <c r="G1569">
        <v>20</v>
      </c>
      <c r="H1569">
        <v>26</v>
      </c>
      <c r="I1569">
        <v>25</v>
      </c>
      <c r="J1569">
        <v>115</v>
      </c>
      <c r="K1569" t="s">
        <v>64</v>
      </c>
      <c r="L1569" t="s">
        <v>60</v>
      </c>
    </row>
    <row r="1570" spans="1:12" x14ac:dyDescent="0.25">
      <c r="A1570">
        <v>202310</v>
      </c>
      <c r="B1570" t="s">
        <v>352</v>
      </c>
      <c r="C1570" t="s">
        <v>59</v>
      </c>
      <c r="D1570">
        <v>84</v>
      </c>
      <c r="E1570">
        <v>123</v>
      </c>
      <c r="F1570">
        <v>28</v>
      </c>
      <c r="G1570">
        <v>20</v>
      </c>
      <c r="H1570">
        <v>21</v>
      </c>
      <c r="I1570">
        <v>12</v>
      </c>
      <c r="J1570">
        <v>123</v>
      </c>
      <c r="K1570" t="s">
        <v>64</v>
      </c>
      <c r="L1570" t="s">
        <v>60</v>
      </c>
    </row>
    <row r="1571" spans="1:12" x14ac:dyDescent="0.25">
      <c r="A1571">
        <v>202310</v>
      </c>
      <c r="B1571" t="s">
        <v>353</v>
      </c>
      <c r="C1571" t="s">
        <v>59</v>
      </c>
      <c r="D1571">
        <v>80</v>
      </c>
      <c r="E1571">
        <v>111</v>
      </c>
      <c r="F1571">
        <v>28</v>
      </c>
      <c r="G1571">
        <v>20</v>
      </c>
      <c r="H1571">
        <v>24</v>
      </c>
      <c r="I1571">
        <v>15</v>
      </c>
      <c r="J1571">
        <v>111</v>
      </c>
      <c r="K1571" t="s">
        <v>64</v>
      </c>
      <c r="L1571" t="s">
        <v>60</v>
      </c>
    </row>
    <row r="1572" spans="1:12" x14ac:dyDescent="0.25">
      <c r="A1572">
        <v>202310</v>
      </c>
      <c r="B1572" t="s">
        <v>354</v>
      </c>
      <c r="C1572" t="s">
        <v>59</v>
      </c>
      <c r="D1572">
        <v>97</v>
      </c>
      <c r="E1572">
        <v>141</v>
      </c>
      <c r="F1572">
        <v>29</v>
      </c>
      <c r="G1572">
        <v>33</v>
      </c>
      <c r="H1572">
        <v>23</v>
      </c>
      <c r="I1572">
        <v>28</v>
      </c>
      <c r="J1572">
        <v>141</v>
      </c>
      <c r="K1572" t="s">
        <v>64</v>
      </c>
      <c r="L1572" t="s">
        <v>60</v>
      </c>
    </row>
    <row r="1573" spans="1:12" x14ac:dyDescent="0.25">
      <c r="A1573">
        <v>202310</v>
      </c>
      <c r="B1573" t="s">
        <v>355</v>
      </c>
      <c r="C1573" t="s">
        <v>59</v>
      </c>
      <c r="D1573">
        <v>97</v>
      </c>
      <c r="E1573">
        <v>148</v>
      </c>
      <c r="F1573">
        <v>29</v>
      </c>
      <c r="G1573">
        <v>21</v>
      </c>
      <c r="H1573">
        <v>21</v>
      </c>
      <c r="I1573">
        <v>16</v>
      </c>
      <c r="J1573">
        <v>148</v>
      </c>
      <c r="K1573" t="s">
        <v>64</v>
      </c>
      <c r="L1573" t="s">
        <v>60</v>
      </c>
    </row>
    <row r="1574" spans="1:12" x14ac:dyDescent="0.25">
      <c r="A1574">
        <v>202310</v>
      </c>
      <c r="B1574" t="s">
        <v>356</v>
      </c>
      <c r="C1574" t="s">
        <v>59</v>
      </c>
      <c r="D1574">
        <v>80</v>
      </c>
      <c r="E1574">
        <v>122</v>
      </c>
      <c r="F1574">
        <v>28</v>
      </c>
      <c r="G1574">
        <v>17</v>
      </c>
      <c r="H1574">
        <v>20</v>
      </c>
      <c r="I1574">
        <v>11</v>
      </c>
      <c r="J1574">
        <v>122</v>
      </c>
      <c r="K1574" t="s">
        <v>64</v>
      </c>
      <c r="L1574" t="s">
        <v>60</v>
      </c>
    </row>
    <row r="1575" spans="1:12" x14ac:dyDescent="0.25">
      <c r="A1575">
        <v>202310</v>
      </c>
      <c r="B1575" t="s">
        <v>357</v>
      </c>
      <c r="C1575" t="s">
        <v>59</v>
      </c>
      <c r="D1575">
        <v>88</v>
      </c>
      <c r="E1575">
        <v>121</v>
      </c>
      <c r="F1575">
        <v>30</v>
      </c>
      <c r="G1575">
        <v>16</v>
      </c>
      <c r="H1575">
        <v>18</v>
      </c>
      <c r="I1575">
        <v>10</v>
      </c>
      <c r="J1575">
        <v>121</v>
      </c>
      <c r="K1575" t="s">
        <v>64</v>
      </c>
      <c r="L1575" t="s">
        <v>60</v>
      </c>
    </row>
    <row r="1576" spans="1:12" x14ac:dyDescent="0.25">
      <c r="A1576">
        <v>202310</v>
      </c>
      <c r="B1576" t="s">
        <v>358</v>
      </c>
      <c r="C1576" t="s">
        <v>59</v>
      </c>
      <c r="D1576">
        <v>75</v>
      </c>
      <c r="E1576">
        <v>106</v>
      </c>
      <c r="F1576">
        <v>31</v>
      </c>
      <c r="G1576">
        <v>18</v>
      </c>
      <c r="H1576">
        <v>19</v>
      </c>
      <c r="I1576">
        <v>14</v>
      </c>
      <c r="J1576">
        <v>106</v>
      </c>
      <c r="K1576" t="s">
        <v>64</v>
      </c>
      <c r="L1576" t="s">
        <v>60</v>
      </c>
    </row>
    <row r="1577" spans="1:12" x14ac:dyDescent="0.25">
      <c r="A1577">
        <v>202310</v>
      </c>
      <c r="B1577" t="s">
        <v>359</v>
      </c>
      <c r="C1577" t="s">
        <v>59</v>
      </c>
      <c r="D1577">
        <v>82</v>
      </c>
      <c r="E1577">
        <v>123</v>
      </c>
      <c r="F1577">
        <v>30</v>
      </c>
      <c r="G1577">
        <v>22</v>
      </c>
      <c r="H1577">
        <v>23</v>
      </c>
      <c r="I1577">
        <v>15</v>
      </c>
      <c r="J1577">
        <v>123</v>
      </c>
      <c r="K1577" t="s">
        <v>64</v>
      </c>
      <c r="L1577" t="s">
        <v>60</v>
      </c>
    </row>
    <row r="1578" spans="1:12" x14ac:dyDescent="0.25">
      <c r="A1578">
        <v>202310</v>
      </c>
      <c r="B1578" t="s">
        <v>360</v>
      </c>
      <c r="C1578" t="s">
        <v>59</v>
      </c>
      <c r="D1578">
        <v>82</v>
      </c>
      <c r="E1578">
        <v>121</v>
      </c>
      <c r="F1578">
        <v>29</v>
      </c>
      <c r="G1578">
        <v>19</v>
      </c>
      <c r="H1578">
        <v>29</v>
      </c>
      <c r="I1578">
        <v>12</v>
      </c>
      <c r="J1578">
        <v>121</v>
      </c>
      <c r="K1578" t="s">
        <v>64</v>
      </c>
      <c r="L1578" t="s">
        <v>60</v>
      </c>
    </row>
    <row r="1579" spans="1:12" x14ac:dyDescent="0.25">
      <c r="A1579">
        <v>202310</v>
      </c>
      <c r="B1579" t="s">
        <v>361</v>
      </c>
      <c r="C1579" t="s">
        <v>59</v>
      </c>
      <c r="D1579">
        <v>78</v>
      </c>
      <c r="E1579">
        <v>110</v>
      </c>
      <c r="F1579">
        <v>29</v>
      </c>
      <c r="G1579">
        <v>20</v>
      </c>
      <c r="H1579">
        <v>24</v>
      </c>
      <c r="I1579">
        <v>17</v>
      </c>
      <c r="J1579">
        <v>110</v>
      </c>
      <c r="K1579" t="s">
        <v>64</v>
      </c>
      <c r="L1579" t="s">
        <v>60</v>
      </c>
    </row>
    <row r="1580" spans="1:12" x14ac:dyDescent="0.25">
      <c r="A1580">
        <v>202310</v>
      </c>
      <c r="B1580" t="s">
        <v>362</v>
      </c>
      <c r="C1580" t="s">
        <v>59</v>
      </c>
      <c r="D1580">
        <v>79</v>
      </c>
      <c r="E1580">
        <v>117</v>
      </c>
      <c r="F1580">
        <v>29</v>
      </c>
      <c r="G1580">
        <v>20</v>
      </c>
      <c r="H1580">
        <v>20</v>
      </c>
      <c r="I1580">
        <v>14</v>
      </c>
      <c r="J1580">
        <v>117</v>
      </c>
      <c r="K1580" t="s">
        <v>64</v>
      </c>
      <c r="L1580" t="s">
        <v>60</v>
      </c>
    </row>
    <row r="1581" spans="1:12" x14ac:dyDescent="0.25">
      <c r="A1581">
        <v>202310</v>
      </c>
      <c r="B1581" t="s">
        <v>363</v>
      </c>
      <c r="C1581" t="s">
        <v>59</v>
      </c>
      <c r="D1581">
        <v>82</v>
      </c>
      <c r="E1581">
        <v>122</v>
      </c>
      <c r="F1581">
        <v>30</v>
      </c>
      <c r="G1581">
        <v>20</v>
      </c>
      <c r="H1581">
        <v>22</v>
      </c>
      <c r="I1581">
        <v>16</v>
      </c>
      <c r="J1581">
        <v>122</v>
      </c>
      <c r="K1581" t="s">
        <v>64</v>
      </c>
      <c r="L1581" t="s">
        <v>60</v>
      </c>
    </row>
    <row r="1582" spans="1:12" x14ac:dyDescent="0.25">
      <c r="A1582">
        <v>202310</v>
      </c>
      <c r="B1582" t="s">
        <v>348</v>
      </c>
      <c r="C1582" t="s">
        <v>22</v>
      </c>
      <c r="D1582">
        <v>75</v>
      </c>
      <c r="E1582">
        <v>122</v>
      </c>
      <c r="F1582">
        <v>43</v>
      </c>
      <c r="G1582">
        <v>5</v>
      </c>
      <c r="H1582">
        <v>37</v>
      </c>
      <c r="I1582">
        <v>29</v>
      </c>
      <c r="J1582">
        <v>122</v>
      </c>
      <c r="K1582" t="s">
        <v>64</v>
      </c>
      <c r="L1582" t="s">
        <v>60</v>
      </c>
    </row>
    <row r="1583" spans="1:12" x14ac:dyDescent="0.25">
      <c r="A1583">
        <v>202310</v>
      </c>
      <c r="B1583" t="s">
        <v>349</v>
      </c>
      <c r="C1583" t="s">
        <v>22</v>
      </c>
      <c r="D1583">
        <v>76</v>
      </c>
      <c r="E1583">
        <v>122</v>
      </c>
      <c r="F1583">
        <v>43</v>
      </c>
      <c r="G1583">
        <v>8</v>
      </c>
      <c r="H1583">
        <v>35</v>
      </c>
      <c r="I1583">
        <v>31</v>
      </c>
      <c r="J1583">
        <v>122</v>
      </c>
      <c r="K1583" t="s">
        <v>64</v>
      </c>
      <c r="L1583" t="s">
        <v>60</v>
      </c>
    </row>
    <row r="1584" spans="1:12" x14ac:dyDescent="0.25">
      <c r="A1584">
        <v>202310</v>
      </c>
      <c r="B1584" t="s">
        <v>350</v>
      </c>
      <c r="C1584" t="s">
        <v>22</v>
      </c>
      <c r="D1584">
        <v>58</v>
      </c>
      <c r="E1584">
        <v>86</v>
      </c>
      <c r="F1584">
        <v>41</v>
      </c>
      <c r="G1584">
        <v>7</v>
      </c>
      <c r="H1584">
        <v>36</v>
      </c>
      <c r="I1584">
        <v>26</v>
      </c>
      <c r="J1584">
        <v>86</v>
      </c>
      <c r="K1584" t="s">
        <v>64</v>
      </c>
      <c r="L1584" t="s">
        <v>30</v>
      </c>
    </row>
    <row r="1585" spans="1:12" x14ac:dyDescent="0.25">
      <c r="A1585">
        <v>202310</v>
      </c>
      <c r="B1585" t="s">
        <v>351</v>
      </c>
      <c r="C1585" t="s">
        <v>22</v>
      </c>
      <c r="D1585">
        <v>65</v>
      </c>
      <c r="E1585">
        <v>95</v>
      </c>
      <c r="F1585">
        <v>43</v>
      </c>
      <c r="G1585">
        <v>7</v>
      </c>
      <c r="H1585">
        <v>30</v>
      </c>
      <c r="I1585">
        <v>33</v>
      </c>
      <c r="J1585">
        <v>95</v>
      </c>
      <c r="K1585" t="s">
        <v>64</v>
      </c>
      <c r="L1585" t="s">
        <v>30</v>
      </c>
    </row>
    <row r="1586" spans="1:12" x14ac:dyDescent="0.25">
      <c r="A1586">
        <v>202310</v>
      </c>
      <c r="B1586" t="s">
        <v>352</v>
      </c>
      <c r="C1586" t="s">
        <v>22</v>
      </c>
      <c r="D1586">
        <v>62</v>
      </c>
      <c r="E1586">
        <v>89</v>
      </c>
      <c r="F1586">
        <v>46</v>
      </c>
      <c r="G1586">
        <v>5</v>
      </c>
      <c r="H1586">
        <v>27</v>
      </c>
      <c r="I1586">
        <v>26</v>
      </c>
      <c r="J1586">
        <v>89</v>
      </c>
      <c r="K1586" t="s">
        <v>64</v>
      </c>
      <c r="L1586" t="s">
        <v>30</v>
      </c>
    </row>
    <row r="1587" spans="1:12" x14ac:dyDescent="0.25">
      <c r="A1587">
        <v>202310</v>
      </c>
      <c r="B1587" t="s">
        <v>353</v>
      </c>
      <c r="C1587" t="s">
        <v>22</v>
      </c>
      <c r="D1587">
        <v>59</v>
      </c>
      <c r="E1587">
        <v>86</v>
      </c>
      <c r="F1587">
        <v>46</v>
      </c>
      <c r="G1587">
        <v>5</v>
      </c>
      <c r="H1587">
        <v>39</v>
      </c>
      <c r="I1587">
        <v>26</v>
      </c>
      <c r="J1587">
        <v>86</v>
      </c>
      <c r="K1587" t="s">
        <v>64</v>
      </c>
      <c r="L1587" t="s">
        <v>30</v>
      </c>
    </row>
    <row r="1588" spans="1:12" x14ac:dyDescent="0.25">
      <c r="A1588">
        <v>202310</v>
      </c>
      <c r="B1588" t="s">
        <v>354</v>
      </c>
      <c r="C1588" t="s">
        <v>22</v>
      </c>
      <c r="D1588">
        <v>72</v>
      </c>
      <c r="E1588">
        <v>107</v>
      </c>
      <c r="F1588">
        <v>46</v>
      </c>
      <c r="G1588">
        <v>5</v>
      </c>
      <c r="H1588">
        <v>30</v>
      </c>
      <c r="I1588">
        <v>38</v>
      </c>
      <c r="J1588">
        <v>107</v>
      </c>
      <c r="K1588" t="s">
        <v>64</v>
      </c>
      <c r="L1588" t="s">
        <v>60</v>
      </c>
    </row>
    <row r="1589" spans="1:12" x14ac:dyDescent="0.25">
      <c r="A1589">
        <v>202310</v>
      </c>
      <c r="B1589" t="s">
        <v>355</v>
      </c>
      <c r="C1589" t="s">
        <v>22</v>
      </c>
      <c r="D1589">
        <v>64</v>
      </c>
      <c r="E1589">
        <v>92</v>
      </c>
      <c r="F1589">
        <v>49</v>
      </c>
      <c r="G1589">
        <v>4</v>
      </c>
      <c r="H1589">
        <v>29</v>
      </c>
      <c r="I1589">
        <v>27</v>
      </c>
      <c r="J1589">
        <v>92</v>
      </c>
      <c r="K1589" t="s">
        <v>64</v>
      </c>
      <c r="L1589" t="s">
        <v>30</v>
      </c>
    </row>
    <row r="1590" spans="1:12" x14ac:dyDescent="0.25">
      <c r="A1590">
        <v>202310</v>
      </c>
      <c r="B1590" t="s">
        <v>356</v>
      </c>
      <c r="C1590" t="s">
        <v>22</v>
      </c>
      <c r="D1590">
        <v>58</v>
      </c>
      <c r="E1590">
        <v>85</v>
      </c>
      <c r="F1590">
        <v>48</v>
      </c>
      <c r="G1590">
        <v>5</v>
      </c>
      <c r="H1590">
        <v>25</v>
      </c>
      <c r="I1590">
        <v>23</v>
      </c>
      <c r="J1590">
        <v>85</v>
      </c>
      <c r="K1590" t="s">
        <v>64</v>
      </c>
      <c r="L1590" t="s">
        <v>30</v>
      </c>
    </row>
    <row r="1591" spans="1:12" x14ac:dyDescent="0.25">
      <c r="A1591">
        <v>202310</v>
      </c>
      <c r="B1591" t="s">
        <v>357</v>
      </c>
      <c r="C1591" t="s">
        <v>22</v>
      </c>
      <c r="D1591">
        <v>59</v>
      </c>
      <c r="E1591">
        <v>78</v>
      </c>
      <c r="F1591">
        <v>50</v>
      </c>
      <c r="G1591">
        <v>5</v>
      </c>
      <c r="H1591">
        <v>36</v>
      </c>
      <c r="I1591">
        <v>26</v>
      </c>
      <c r="J1591">
        <v>78</v>
      </c>
      <c r="K1591" t="s">
        <v>64</v>
      </c>
      <c r="L1591" t="s">
        <v>30</v>
      </c>
    </row>
    <row r="1592" spans="1:12" x14ac:dyDescent="0.25">
      <c r="A1592">
        <v>202310</v>
      </c>
      <c r="B1592" t="s">
        <v>358</v>
      </c>
      <c r="C1592" t="s">
        <v>22</v>
      </c>
      <c r="D1592">
        <v>53</v>
      </c>
      <c r="E1592">
        <v>74</v>
      </c>
      <c r="F1592">
        <v>48</v>
      </c>
      <c r="G1592">
        <v>4</v>
      </c>
      <c r="H1592">
        <v>31</v>
      </c>
      <c r="I1592">
        <v>26</v>
      </c>
      <c r="J1592">
        <v>74</v>
      </c>
      <c r="K1592" t="s">
        <v>64</v>
      </c>
      <c r="L1592" t="s">
        <v>30</v>
      </c>
    </row>
    <row r="1593" spans="1:12" x14ac:dyDescent="0.25">
      <c r="A1593">
        <v>202310</v>
      </c>
      <c r="B1593" t="s">
        <v>359</v>
      </c>
      <c r="C1593" t="s">
        <v>22</v>
      </c>
      <c r="D1593">
        <v>62</v>
      </c>
      <c r="E1593">
        <v>93</v>
      </c>
      <c r="F1593">
        <v>47</v>
      </c>
      <c r="G1593">
        <v>4</v>
      </c>
      <c r="H1593">
        <v>34</v>
      </c>
      <c r="I1593">
        <v>33</v>
      </c>
      <c r="J1593">
        <v>93</v>
      </c>
      <c r="K1593" t="s">
        <v>64</v>
      </c>
      <c r="L1593" t="s">
        <v>30</v>
      </c>
    </row>
    <row r="1594" spans="1:12" x14ac:dyDescent="0.25">
      <c r="A1594">
        <v>202310</v>
      </c>
      <c r="B1594" t="s">
        <v>360</v>
      </c>
      <c r="C1594" t="s">
        <v>22</v>
      </c>
      <c r="D1594">
        <v>63</v>
      </c>
      <c r="E1594">
        <v>89</v>
      </c>
      <c r="F1594">
        <v>47</v>
      </c>
      <c r="G1594">
        <v>3</v>
      </c>
      <c r="H1594">
        <v>41</v>
      </c>
      <c r="I1594">
        <v>26</v>
      </c>
      <c r="J1594">
        <v>89</v>
      </c>
      <c r="K1594" t="s">
        <v>64</v>
      </c>
      <c r="L1594" t="s">
        <v>30</v>
      </c>
    </row>
    <row r="1595" spans="1:12" x14ac:dyDescent="0.25">
      <c r="A1595">
        <v>202310</v>
      </c>
      <c r="B1595" t="s">
        <v>361</v>
      </c>
      <c r="C1595" t="s">
        <v>22</v>
      </c>
      <c r="D1595">
        <v>65</v>
      </c>
      <c r="E1595">
        <v>102</v>
      </c>
      <c r="F1595">
        <v>47</v>
      </c>
      <c r="G1595" t="s">
        <v>14</v>
      </c>
      <c r="H1595">
        <v>24</v>
      </c>
      <c r="I1595">
        <v>32</v>
      </c>
      <c r="J1595">
        <v>102</v>
      </c>
      <c r="K1595" t="s">
        <v>64</v>
      </c>
      <c r="L1595" t="s">
        <v>60</v>
      </c>
    </row>
    <row r="1596" spans="1:12" x14ac:dyDescent="0.25">
      <c r="A1596">
        <v>202310</v>
      </c>
      <c r="B1596" t="s">
        <v>362</v>
      </c>
      <c r="C1596" t="s">
        <v>22</v>
      </c>
      <c r="D1596">
        <v>62</v>
      </c>
      <c r="E1596">
        <v>98</v>
      </c>
      <c r="F1596">
        <v>48</v>
      </c>
      <c r="G1596" t="s">
        <v>14</v>
      </c>
      <c r="H1596">
        <v>25</v>
      </c>
      <c r="I1596">
        <v>22</v>
      </c>
      <c r="J1596">
        <v>98</v>
      </c>
      <c r="K1596" t="s">
        <v>64</v>
      </c>
      <c r="L1596" t="s">
        <v>30</v>
      </c>
    </row>
    <row r="1597" spans="1:12" x14ac:dyDescent="0.25">
      <c r="A1597">
        <v>202310</v>
      </c>
      <c r="B1597" t="s">
        <v>363</v>
      </c>
      <c r="C1597" t="s">
        <v>22</v>
      </c>
      <c r="D1597">
        <v>59</v>
      </c>
      <c r="E1597">
        <v>96</v>
      </c>
      <c r="F1597">
        <v>50</v>
      </c>
      <c r="G1597" t="s">
        <v>14</v>
      </c>
      <c r="H1597">
        <v>31</v>
      </c>
      <c r="I1597">
        <v>24</v>
      </c>
      <c r="J1597">
        <v>96</v>
      </c>
      <c r="K1597" t="s">
        <v>64</v>
      </c>
      <c r="L1597" t="s">
        <v>30</v>
      </c>
    </row>
    <row r="1598" spans="1:12" x14ac:dyDescent="0.25">
      <c r="A1598">
        <v>202310</v>
      </c>
      <c r="B1598" t="s">
        <v>333</v>
      </c>
      <c r="C1598" t="s">
        <v>22</v>
      </c>
      <c r="D1598">
        <v>61</v>
      </c>
      <c r="E1598">
        <v>93</v>
      </c>
      <c r="F1598">
        <v>49</v>
      </c>
      <c r="G1598" t="s">
        <v>14</v>
      </c>
      <c r="H1598">
        <v>43</v>
      </c>
      <c r="I1598">
        <v>25</v>
      </c>
      <c r="J1598">
        <v>93</v>
      </c>
      <c r="K1598" t="s">
        <v>64</v>
      </c>
      <c r="L1598" t="s">
        <v>30</v>
      </c>
    </row>
    <row r="1599" spans="1:12" x14ac:dyDescent="0.25">
      <c r="A1599">
        <v>202310</v>
      </c>
      <c r="B1599" t="s">
        <v>334</v>
      </c>
      <c r="C1599" t="s">
        <v>22</v>
      </c>
      <c r="D1599">
        <v>64</v>
      </c>
      <c r="E1599">
        <v>108</v>
      </c>
      <c r="F1599">
        <v>50</v>
      </c>
      <c r="G1599">
        <v>9</v>
      </c>
      <c r="H1599">
        <v>29</v>
      </c>
      <c r="I1599">
        <v>34</v>
      </c>
      <c r="J1599">
        <v>108</v>
      </c>
      <c r="K1599" t="s">
        <v>64</v>
      </c>
      <c r="L1599" t="s">
        <v>60</v>
      </c>
    </row>
    <row r="1600" spans="1:12" x14ac:dyDescent="0.25">
      <c r="A1600">
        <v>202310</v>
      </c>
      <c r="B1600" t="s">
        <v>335</v>
      </c>
      <c r="C1600" t="s">
        <v>22</v>
      </c>
      <c r="D1600">
        <v>65</v>
      </c>
      <c r="E1600">
        <v>93</v>
      </c>
      <c r="F1600">
        <v>51</v>
      </c>
      <c r="G1600">
        <v>9</v>
      </c>
      <c r="H1600">
        <v>25</v>
      </c>
      <c r="I1600">
        <v>30</v>
      </c>
      <c r="J1600">
        <v>93</v>
      </c>
      <c r="K1600" t="s">
        <v>64</v>
      </c>
      <c r="L1600" t="s">
        <v>30</v>
      </c>
    </row>
    <row r="1601" spans="1:12" x14ac:dyDescent="0.25">
      <c r="A1601">
        <v>202310</v>
      </c>
      <c r="B1601" t="s">
        <v>336</v>
      </c>
      <c r="C1601" t="s">
        <v>22</v>
      </c>
      <c r="D1601">
        <v>62</v>
      </c>
      <c r="E1601">
        <v>78</v>
      </c>
      <c r="F1601">
        <v>50</v>
      </c>
      <c r="G1601">
        <v>6</v>
      </c>
      <c r="H1601">
        <v>29</v>
      </c>
      <c r="I1601">
        <v>23</v>
      </c>
      <c r="J1601">
        <v>78</v>
      </c>
      <c r="K1601" t="s">
        <v>64</v>
      </c>
      <c r="L1601" t="s">
        <v>30</v>
      </c>
    </row>
    <row r="1602" spans="1:12" x14ac:dyDescent="0.25">
      <c r="A1602">
        <v>202310</v>
      </c>
      <c r="B1602" t="s">
        <v>337</v>
      </c>
      <c r="C1602" t="s">
        <v>22</v>
      </c>
      <c r="D1602">
        <v>63</v>
      </c>
      <c r="E1602">
        <v>88</v>
      </c>
      <c r="F1602">
        <v>49</v>
      </c>
      <c r="G1602">
        <v>6</v>
      </c>
      <c r="H1602">
        <v>24</v>
      </c>
      <c r="I1602">
        <v>33</v>
      </c>
      <c r="J1602">
        <v>88</v>
      </c>
      <c r="K1602" t="s">
        <v>64</v>
      </c>
      <c r="L1602" t="s">
        <v>30</v>
      </c>
    </row>
    <row r="1603" spans="1:12" x14ac:dyDescent="0.25">
      <c r="A1603">
        <v>202310</v>
      </c>
      <c r="B1603" t="s">
        <v>338</v>
      </c>
      <c r="C1603" t="s">
        <v>22</v>
      </c>
      <c r="D1603">
        <v>60</v>
      </c>
      <c r="E1603">
        <v>91</v>
      </c>
      <c r="F1603">
        <v>47</v>
      </c>
      <c r="G1603">
        <v>4</v>
      </c>
      <c r="H1603">
        <v>37</v>
      </c>
      <c r="I1603">
        <v>25</v>
      </c>
      <c r="J1603">
        <v>91</v>
      </c>
      <c r="K1603" t="s">
        <v>64</v>
      </c>
      <c r="L1603" t="s">
        <v>30</v>
      </c>
    </row>
    <row r="1604" spans="1:12" x14ac:dyDescent="0.25">
      <c r="A1604">
        <v>202310</v>
      </c>
      <c r="B1604" t="s">
        <v>339</v>
      </c>
      <c r="C1604" t="s">
        <v>22</v>
      </c>
      <c r="D1604">
        <v>62</v>
      </c>
      <c r="E1604">
        <v>86</v>
      </c>
      <c r="F1604">
        <v>48</v>
      </c>
      <c r="G1604">
        <v>6</v>
      </c>
      <c r="H1604">
        <v>37</v>
      </c>
      <c r="I1604">
        <v>27</v>
      </c>
      <c r="J1604">
        <v>86</v>
      </c>
      <c r="K1604" t="s">
        <v>64</v>
      </c>
      <c r="L1604" t="s">
        <v>30</v>
      </c>
    </row>
    <row r="1605" spans="1:12" x14ac:dyDescent="0.25">
      <c r="A1605">
        <v>202310</v>
      </c>
      <c r="B1605" t="s">
        <v>340</v>
      </c>
      <c r="C1605" t="s">
        <v>22</v>
      </c>
      <c r="D1605">
        <v>63</v>
      </c>
      <c r="E1605">
        <v>96</v>
      </c>
      <c r="F1605">
        <v>47</v>
      </c>
      <c r="G1605">
        <v>5</v>
      </c>
      <c r="H1605">
        <v>21</v>
      </c>
      <c r="I1605">
        <v>35</v>
      </c>
      <c r="J1605">
        <v>96</v>
      </c>
      <c r="K1605" t="s">
        <v>64</v>
      </c>
      <c r="L1605" t="s">
        <v>30</v>
      </c>
    </row>
    <row r="1606" spans="1:12" x14ac:dyDescent="0.25">
      <c r="A1606">
        <v>202310</v>
      </c>
      <c r="B1606" t="s">
        <v>341</v>
      </c>
      <c r="C1606" t="s">
        <v>22</v>
      </c>
      <c r="D1606">
        <v>58</v>
      </c>
      <c r="E1606">
        <v>81</v>
      </c>
      <c r="F1606">
        <v>44</v>
      </c>
      <c r="G1606">
        <v>5</v>
      </c>
      <c r="H1606">
        <v>31</v>
      </c>
      <c r="I1606">
        <v>32</v>
      </c>
      <c r="J1606">
        <v>81</v>
      </c>
      <c r="K1606" t="s">
        <v>64</v>
      </c>
      <c r="L1606" t="s">
        <v>30</v>
      </c>
    </row>
    <row r="1607" spans="1:12" x14ac:dyDescent="0.25">
      <c r="A1607">
        <v>202310</v>
      </c>
      <c r="B1607" t="s">
        <v>342</v>
      </c>
      <c r="C1607" t="s">
        <v>22</v>
      </c>
      <c r="D1607">
        <v>65</v>
      </c>
      <c r="E1607">
        <v>99</v>
      </c>
      <c r="F1607">
        <v>46</v>
      </c>
      <c r="G1607">
        <v>8</v>
      </c>
      <c r="H1607">
        <v>31</v>
      </c>
      <c r="I1607">
        <v>37</v>
      </c>
      <c r="J1607">
        <v>99</v>
      </c>
      <c r="K1607" t="s">
        <v>64</v>
      </c>
      <c r="L1607" t="s">
        <v>30</v>
      </c>
    </row>
    <row r="1608" spans="1:12" x14ac:dyDescent="0.25">
      <c r="A1608">
        <v>202310</v>
      </c>
      <c r="B1608" t="s">
        <v>343</v>
      </c>
      <c r="C1608" t="s">
        <v>22</v>
      </c>
      <c r="D1608">
        <v>67</v>
      </c>
      <c r="E1608">
        <v>102</v>
      </c>
      <c r="F1608">
        <v>47</v>
      </c>
      <c r="G1608">
        <v>8</v>
      </c>
      <c r="H1608">
        <v>29</v>
      </c>
      <c r="I1608">
        <v>36</v>
      </c>
      <c r="J1608">
        <v>102</v>
      </c>
      <c r="K1608" t="s">
        <v>64</v>
      </c>
      <c r="L1608" t="s">
        <v>60</v>
      </c>
    </row>
    <row r="1609" spans="1:12" x14ac:dyDescent="0.25">
      <c r="A1609">
        <v>202310</v>
      </c>
      <c r="B1609" t="s">
        <v>344</v>
      </c>
      <c r="C1609" t="s">
        <v>22</v>
      </c>
      <c r="D1609">
        <v>66</v>
      </c>
      <c r="E1609">
        <v>97</v>
      </c>
      <c r="F1609">
        <v>47</v>
      </c>
      <c r="G1609">
        <v>6</v>
      </c>
      <c r="H1609">
        <v>34</v>
      </c>
      <c r="I1609">
        <v>36</v>
      </c>
      <c r="J1609">
        <v>97</v>
      </c>
      <c r="K1609" t="s">
        <v>64</v>
      </c>
      <c r="L1609" t="s">
        <v>30</v>
      </c>
    </row>
    <row r="1610" spans="1:12" x14ac:dyDescent="0.25">
      <c r="A1610">
        <v>202310</v>
      </c>
      <c r="B1610" t="s">
        <v>345</v>
      </c>
      <c r="C1610" t="s">
        <v>22</v>
      </c>
      <c r="D1610">
        <v>65</v>
      </c>
      <c r="E1610">
        <v>94</v>
      </c>
      <c r="F1610">
        <v>47</v>
      </c>
      <c r="G1610">
        <v>7</v>
      </c>
      <c r="H1610">
        <v>36</v>
      </c>
      <c r="I1610">
        <v>26</v>
      </c>
      <c r="J1610">
        <v>94</v>
      </c>
      <c r="K1610" t="s">
        <v>64</v>
      </c>
      <c r="L1610" t="s">
        <v>30</v>
      </c>
    </row>
    <row r="1611" spans="1:12" x14ac:dyDescent="0.25">
      <c r="A1611">
        <v>202310</v>
      </c>
      <c r="B1611" t="s">
        <v>346</v>
      </c>
      <c r="C1611" t="s">
        <v>22</v>
      </c>
      <c r="D1611">
        <v>59</v>
      </c>
      <c r="E1611">
        <v>83</v>
      </c>
      <c r="F1611">
        <v>45</v>
      </c>
      <c r="G1611">
        <v>6</v>
      </c>
      <c r="H1611">
        <v>40</v>
      </c>
      <c r="I1611">
        <v>29</v>
      </c>
      <c r="J1611">
        <v>83</v>
      </c>
      <c r="K1611" t="s">
        <v>64</v>
      </c>
      <c r="L1611" t="s">
        <v>30</v>
      </c>
    </row>
    <row r="1612" spans="1:12" x14ac:dyDescent="0.25">
      <c r="A1612">
        <v>202310</v>
      </c>
      <c r="B1612" t="s">
        <v>347</v>
      </c>
      <c r="C1612" t="s">
        <v>22</v>
      </c>
      <c r="D1612">
        <v>67</v>
      </c>
      <c r="E1612">
        <v>95</v>
      </c>
      <c r="F1612">
        <v>45</v>
      </c>
      <c r="G1612">
        <v>5</v>
      </c>
      <c r="H1612">
        <v>48</v>
      </c>
      <c r="I1612">
        <v>33</v>
      </c>
      <c r="J1612">
        <v>95</v>
      </c>
      <c r="K1612" t="s">
        <v>64</v>
      </c>
      <c r="L1612" t="s">
        <v>30</v>
      </c>
    </row>
    <row r="1613" spans="1:12" x14ac:dyDescent="0.25">
      <c r="A1613">
        <v>202310</v>
      </c>
      <c r="B1613" t="s">
        <v>348</v>
      </c>
      <c r="C1613" t="s">
        <v>56</v>
      </c>
      <c r="D1613">
        <v>82</v>
      </c>
      <c r="E1613">
        <v>109</v>
      </c>
      <c r="F1613">
        <v>20</v>
      </c>
      <c r="G1613">
        <v>10</v>
      </c>
      <c r="H1613">
        <v>40</v>
      </c>
      <c r="I1613">
        <v>24</v>
      </c>
      <c r="J1613">
        <v>109</v>
      </c>
      <c r="K1613" t="s">
        <v>64</v>
      </c>
      <c r="L1613" t="s">
        <v>60</v>
      </c>
    </row>
    <row r="1614" spans="1:12" x14ac:dyDescent="0.25">
      <c r="A1614">
        <v>202310</v>
      </c>
      <c r="B1614" t="s">
        <v>349</v>
      </c>
      <c r="C1614" t="s">
        <v>56</v>
      </c>
      <c r="D1614">
        <v>79</v>
      </c>
      <c r="E1614">
        <v>100</v>
      </c>
      <c r="F1614">
        <v>23</v>
      </c>
      <c r="G1614">
        <v>8</v>
      </c>
      <c r="H1614">
        <v>42</v>
      </c>
      <c r="I1614">
        <v>21</v>
      </c>
      <c r="J1614">
        <v>100</v>
      </c>
      <c r="K1614" t="s">
        <v>64</v>
      </c>
      <c r="L1614" t="s">
        <v>30</v>
      </c>
    </row>
    <row r="1615" spans="1:12" x14ac:dyDescent="0.25">
      <c r="A1615">
        <v>202310</v>
      </c>
      <c r="B1615" t="s">
        <v>350</v>
      </c>
      <c r="C1615" t="s">
        <v>56</v>
      </c>
      <c r="D1615">
        <v>59</v>
      </c>
      <c r="E1615">
        <v>74</v>
      </c>
      <c r="F1615">
        <v>19</v>
      </c>
      <c r="G1615">
        <v>6</v>
      </c>
      <c r="H1615">
        <v>44</v>
      </c>
      <c r="I1615">
        <v>19</v>
      </c>
      <c r="J1615">
        <v>74</v>
      </c>
      <c r="K1615" t="s">
        <v>64</v>
      </c>
      <c r="L1615" t="s">
        <v>30</v>
      </c>
    </row>
    <row r="1616" spans="1:12" x14ac:dyDescent="0.25">
      <c r="A1616">
        <v>202310</v>
      </c>
      <c r="B1616" t="s">
        <v>351</v>
      </c>
      <c r="C1616" t="s">
        <v>56</v>
      </c>
      <c r="D1616">
        <v>72</v>
      </c>
      <c r="E1616">
        <v>93</v>
      </c>
      <c r="F1616">
        <v>24</v>
      </c>
      <c r="G1616">
        <v>7</v>
      </c>
      <c r="H1616">
        <v>46</v>
      </c>
      <c r="I1616">
        <v>21</v>
      </c>
      <c r="J1616">
        <v>93</v>
      </c>
      <c r="K1616" t="s">
        <v>64</v>
      </c>
      <c r="L1616" t="s">
        <v>30</v>
      </c>
    </row>
    <row r="1617" spans="1:12" x14ac:dyDescent="0.25">
      <c r="A1617">
        <v>202310</v>
      </c>
      <c r="B1617" t="s">
        <v>352</v>
      </c>
      <c r="C1617" t="s">
        <v>56</v>
      </c>
      <c r="D1617">
        <v>66</v>
      </c>
      <c r="E1617">
        <v>83</v>
      </c>
      <c r="F1617">
        <v>22</v>
      </c>
      <c r="G1617">
        <v>5</v>
      </c>
      <c r="H1617">
        <v>34</v>
      </c>
      <c r="I1617">
        <v>16</v>
      </c>
      <c r="J1617">
        <v>83</v>
      </c>
      <c r="K1617" t="s">
        <v>64</v>
      </c>
      <c r="L1617" t="s">
        <v>30</v>
      </c>
    </row>
    <row r="1618" spans="1:12" x14ac:dyDescent="0.25">
      <c r="A1618">
        <v>202310</v>
      </c>
      <c r="B1618" t="s">
        <v>353</v>
      </c>
      <c r="C1618" t="s">
        <v>56</v>
      </c>
      <c r="D1618">
        <v>68</v>
      </c>
      <c r="E1618">
        <v>86</v>
      </c>
      <c r="F1618">
        <v>24</v>
      </c>
      <c r="G1618">
        <v>6</v>
      </c>
      <c r="H1618">
        <v>38</v>
      </c>
      <c r="I1618">
        <v>19</v>
      </c>
      <c r="J1618">
        <v>86</v>
      </c>
      <c r="K1618" t="s">
        <v>64</v>
      </c>
      <c r="L1618" t="s">
        <v>30</v>
      </c>
    </row>
    <row r="1619" spans="1:12" x14ac:dyDescent="0.25">
      <c r="A1619">
        <v>202310</v>
      </c>
      <c r="B1619" t="s">
        <v>354</v>
      </c>
      <c r="C1619" t="s">
        <v>56</v>
      </c>
      <c r="D1619">
        <v>81</v>
      </c>
      <c r="E1619">
        <v>107</v>
      </c>
      <c r="F1619">
        <v>22</v>
      </c>
      <c r="G1619">
        <v>12</v>
      </c>
      <c r="H1619">
        <v>33</v>
      </c>
      <c r="I1619">
        <v>32</v>
      </c>
      <c r="J1619">
        <v>107</v>
      </c>
      <c r="K1619" t="s">
        <v>64</v>
      </c>
      <c r="L1619" t="s">
        <v>60</v>
      </c>
    </row>
    <row r="1620" spans="1:12" x14ac:dyDescent="0.25">
      <c r="A1620">
        <v>202310</v>
      </c>
      <c r="B1620" t="s">
        <v>355</v>
      </c>
      <c r="C1620" t="s">
        <v>56</v>
      </c>
      <c r="D1620">
        <v>71</v>
      </c>
      <c r="E1620">
        <v>93</v>
      </c>
      <c r="F1620">
        <v>23</v>
      </c>
      <c r="G1620">
        <v>6</v>
      </c>
      <c r="H1620">
        <v>37</v>
      </c>
      <c r="I1620">
        <v>16</v>
      </c>
      <c r="J1620">
        <v>93</v>
      </c>
      <c r="K1620" t="s">
        <v>64</v>
      </c>
      <c r="L1620" t="s">
        <v>30</v>
      </c>
    </row>
    <row r="1621" spans="1:12" x14ac:dyDescent="0.25">
      <c r="A1621">
        <v>202310</v>
      </c>
      <c r="B1621" t="s">
        <v>356</v>
      </c>
      <c r="C1621" t="s">
        <v>56</v>
      </c>
      <c r="D1621">
        <v>62</v>
      </c>
      <c r="E1621">
        <v>88</v>
      </c>
      <c r="F1621">
        <v>21</v>
      </c>
      <c r="G1621">
        <v>6</v>
      </c>
      <c r="H1621">
        <v>31</v>
      </c>
      <c r="I1621">
        <v>18</v>
      </c>
      <c r="J1621">
        <v>88</v>
      </c>
      <c r="K1621" t="s">
        <v>64</v>
      </c>
      <c r="L1621" t="s">
        <v>30</v>
      </c>
    </row>
    <row r="1622" spans="1:12" x14ac:dyDescent="0.25">
      <c r="A1622">
        <v>202310</v>
      </c>
      <c r="B1622" t="s">
        <v>357</v>
      </c>
      <c r="C1622" t="s">
        <v>56</v>
      </c>
      <c r="D1622">
        <v>63</v>
      </c>
      <c r="E1622">
        <v>79</v>
      </c>
      <c r="F1622">
        <v>20</v>
      </c>
      <c r="G1622">
        <v>4</v>
      </c>
      <c r="H1622">
        <v>33</v>
      </c>
      <c r="I1622">
        <v>11</v>
      </c>
      <c r="J1622">
        <v>79</v>
      </c>
      <c r="K1622" t="s">
        <v>64</v>
      </c>
      <c r="L1622" t="s">
        <v>30</v>
      </c>
    </row>
    <row r="1623" spans="1:12" x14ac:dyDescent="0.25">
      <c r="A1623">
        <v>202310</v>
      </c>
      <c r="B1623" t="s">
        <v>358</v>
      </c>
      <c r="C1623" t="s">
        <v>56</v>
      </c>
      <c r="D1623">
        <v>59</v>
      </c>
      <c r="E1623">
        <v>75</v>
      </c>
      <c r="F1623">
        <v>19</v>
      </c>
      <c r="G1623">
        <v>4</v>
      </c>
      <c r="H1623">
        <v>32</v>
      </c>
      <c r="I1623">
        <v>12</v>
      </c>
      <c r="J1623">
        <v>75</v>
      </c>
      <c r="K1623" t="s">
        <v>64</v>
      </c>
      <c r="L1623" t="s">
        <v>30</v>
      </c>
    </row>
    <row r="1624" spans="1:12" x14ac:dyDescent="0.25">
      <c r="A1624">
        <v>202310</v>
      </c>
      <c r="B1624" t="s">
        <v>359</v>
      </c>
      <c r="C1624" t="s">
        <v>56</v>
      </c>
      <c r="D1624">
        <v>69</v>
      </c>
      <c r="E1624">
        <v>93</v>
      </c>
      <c r="F1624">
        <v>21</v>
      </c>
      <c r="G1624">
        <v>6</v>
      </c>
      <c r="H1624">
        <v>41</v>
      </c>
      <c r="I1624">
        <v>17</v>
      </c>
      <c r="J1624">
        <v>93</v>
      </c>
      <c r="K1624" t="s">
        <v>64</v>
      </c>
      <c r="L1624" t="s">
        <v>30</v>
      </c>
    </row>
    <row r="1625" spans="1:12" x14ac:dyDescent="0.25">
      <c r="A1625">
        <v>202310</v>
      </c>
      <c r="B1625" t="s">
        <v>360</v>
      </c>
      <c r="C1625" t="s">
        <v>56</v>
      </c>
      <c r="D1625">
        <v>69</v>
      </c>
      <c r="E1625">
        <v>90</v>
      </c>
      <c r="F1625">
        <v>21</v>
      </c>
      <c r="G1625">
        <v>5</v>
      </c>
      <c r="H1625">
        <v>44</v>
      </c>
      <c r="I1625">
        <v>13</v>
      </c>
      <c r="J1625">
        <v>90</v>
      </c>
      <c r="K1625" t="s">
        <v>64</v>
      </c>
      <c r="L1625" t="s">
        <v>30</v>
      </c>
    </row>
    <row r="1626" spans="1:12" x14ac:dyDescent="0.25">
      <c r="A1626">
        <v>202310</v>
      </c>
      <c r="B1626" t="s">
        <v>361</v>
      </c>
      <c r="C1626" t="s">
        <v>56</v>
      </c>
      <c r="D1626">
        <v>70</v>
      </c>
      <c r="E1626">
        <v>95</v>
      </c>
      <c r="F1626">
        <v>20</v>
      </c>
      <c r="G1626">
        <v>8</v>
      </c>
      <c r="H1626">
        <v>37</v>
      </c>
      <c r="I1626">
        <v>23</v>
      </c>
      <c r="J1626">
        <v>95</v>
      </c>
      <c r="K1626" t="s">
        <v>64</v>
      </c>
      <c r="L1626" t="s">
        <v>30</v>
      </c>
    </row>
    <row r="1627" spans="1:12" x14ac:dyDescent="0.25">
      <c r="A1627">
        <v>202310</v>
      </c>
      <c r="B1627" t="s">
        <v>362</v>
      </c>
      <c r="C1627" t="s">
        <v>56</v>
      </c>
      <c r="D1627">
        <v>64</v>
      </c>
      <c r="E1627">
        <v>83</v>
      </c>
      <c r="F1627">
        <v>21</v>
      </c>
      <c r="G1627">
        <v>6</v>
      </c>
      <c r="H1627">
        <v>37</v>
      </c>
      <c r="I1627">
        <v>14</v>
      </c>
      <c r="J1627">
        <v>83</v>
      </c>
      <c r="K1627" t="s">
        <v>64</v>
      </c>
      <c r="L1627" t="s">
        <v>30</v>
      </c>
    </row>
    <row r="1628" spans="1:12" x14ac:dyDescent="0.25">
      <c r="A1628">
        <v>202310</v>
      </c>
      <c r="B1628" t="s">
        <v>363</v>
      </c>
      <c r="C1628" t="s">
        <v>56</v>
      </c>
      <c r="D1628">
        <v>65</v>
      </c>
      <c r="E1628">
        <v>86</v>
      </c>
      <c r="F1628">
        <v>23</v>
      </c>
      <c r="G1628">
        <v>7</v>
      </c>
      <c r="H1628">
        <v>38</v>
      </c>
      <c r="I1628">
        <v>19</v>
      </c>
      <c r="J1628">
        <v>86</v>
      </c>
      <c r="K1628" t="s">
        <v>64</v>
      </c>
      <c r="L1628" t="s">
        <v>30</v>
      </c>
    </row>
    <row r="1629" spans="1:12" x14ac:dyDescent="0.25">
      <c r="A1629">
        <v>202307</v>
      </c>
      <c r="B1629" t="s">
        <v>259</v>
      </c>
      <c r="C1629" t="s">
        <v>58</v>
      </c>
      <c r="D1629">
        <v>59</v>
      </c>
      <c r="E1629">
        <v>70</v>
      </c>
      <c r="F1629">
        <v>52</v>
      </c>
      <c r="G1629">
        <v>7</v>
      </c>
      <c r="H1629">
        <v>31</v>
      </c>
      <c r="I1629">
        <v>9</v>
      </c>
      <c r="J1629">
        <v>70</v>
      </c>
      <c r="K1629" t="s">
        <v>64</v>
      </c>
      <c r="L1629" t="s">
        <v>30</v>
      </c>
    </row>
    <row r="1630" spans="1:12" x14ac:dyDescent="0.25">
      <c r="A1630">
        <v>202307</v>
      </c>
      <c r="B1630" t="s">
        <v>251</v>
      </c>
      <c r="C1630" t="s">
        <v>190</v>
      </c>
      <c r="D1630">
        <v>29</v>
      </c>
      <c r="E1630" t="s">
        <v>14</v>
      </c>
      <c r="F1630">
        <v>20</v>
      </c>
      <c r="G1630">
        <v>17</v>
      </c>
      <c r="H1630">
        <v>74</v>
      </c>
      <c r="I1630">
        <v>17</v>
      </c>
      <c r="J1630">
        <v>74</v>
      </c>
      <c r="K1630" t="s">
        <v>18</v>
      </c>
      <c r="L1630" t="s">
        <v>30</v>
      </c>
    </row>
    <row r="1631" spans="1:12" x14ac:dyDescent="0.25">
      <c r="A1631">
        <v>202311</v>
      </c>
      <c r="B1631" t="s">
        <v>364</v>
      </c>
      <c r="C1631" t="s">
        <v>22</v>
      </c>
      <c r="D1631">
        <v>61</v>
      </c>
      <c r="E1631">
        <v>86</v>
      </c>
      <c r="F1631">
        <v>42</v>
      </c>
      <c r="G1631">
        <v>8</v>
      </c>
      <c r="H1631">
        <v>38</v>
      </c>
      <c r="I1631">
        <v>41</v>
      </c>
      <c r="J1631">
        <v>86</v>
      </c>
      <c r="K1631" t="s">
        <v>64</v>
      </c>
      <c r="L1631" t="s">
        <v>30</v>
      </c>
    </row>
    <row r="1632" spans="1:12" x14ac:dyDescent="0.25">
      <c r="A1632">
        <v>202311</v>
      </c>
      <c r="B1632" t="s">
        <v>365</v>
      </c>
      <c r="C1632" t="s">
        <v>22</v>
      </c>
      <c r="D1632">
        <v>58</v>
      </c>
      <c r="E1632">
        <v>84</v>
      </c>
      <c r="F1632">
        <v>42</v>
      </c>
      <c r="G1632">
        <v>6</v>
      </c>
      <c r="H1632">
        <v>35</v>
      </c>
      <c r="I1632">
        <v>38</v>
      </c>
      <c r="J1632">
        <v>84</v>
      </c>
      <c r="K1632" t="s">
        <v>64</v>
      </c>
      <c r="L1632" t="s">
        <v>30</v>
      </c>
    </row>
    <row r="1633" spans="1:12" x14ac:dyDescent="0.25">
      <c r="A1633">
        <v>202311</v>
      </c>
      <c r="B1633" t="s">
        <v>366</v>
      </c>
      <c r="C1633" t="s">
        <v>22</v>
      </c>
      <c r="D1633">
        <v>64</v>
      </c>
      <c r="E1633">
        <v>89</v>
      </c>
      <c r="F1633">
        <v>43</v>
      </c>
      <c r="G1633">
        <v>9</v>
      </c>
      <c r="H1633">
        <v>39</v>
      </c>
      <c r="I1633">
        <v>37</v>
      </c>
      <c r="J1633">
        <v>89</v>
      </c>
      <c r="K1633" t="s">
        <v>64</v>
      </c>
      <c r="L1633" t="s">
        <v>30</v>
      </c>
    </row>
    <row r="1634" spans="1:12" x14ac:dyDescent="0.25">
      <c r="A1634">
        <v>202311</v>
      </c>
      <c r="B1634" t="s">
        <v>367</v>
      </c>
      <c r="C1634" t="s">
        <v>22</v>
      </c>
      <c r="D1634">
        <v>68</v>
      </c>
      <c r="E1634">
        <v>97</v>
      </c>
      <c r="F1634">
        <v>45</v>
      </c>
      <c r="G1634">
        <v>8</v>
      </c>
      <c r="H1634">
        <v>33</v>
      </c>
      <c r="I1634">
        <v>41</v>
      </c>
      <c r="J1634">
        <v>97</v>
      </c>
      <c r="K1634" t="s">
        <v>64</v>
      </c>
      <c r="L1634" t="s">
        <v>30</v>
      </c>
    </row>
    <row r="1635" spans="1:12" x14ac:dyDescent="0.25">
      <c r="A1635">
        <v>202311</v>
      </c>
      <c r="B1635" t="s">
        <v>368</v>
      </c>
      <c r="C1635" t="s">
        <v>22</v>
      </c>
      <c r="D1635">
        <v>51</v>
      </c>
      <c r="E1635">
        <v>63</v>
      </c>
      <c r="F1635">
        <v>44</v>
      </c>
      <c r="G1635">
        <v>8</v>
      </c>
      <c r="H1635">
        <v>40</v>
      </c>
      <c r="I1635">
        <v>29</v>
      </c>
      <c r="J1635">
        <v>63</v>
      </c>
      <c r="K1635" t="s">
        <v>64</v>
      </c>
      <c r="L1635" t="s">
        <v>30</v>
      </c>
    </row>
    <row r="1636" spans="1:12" x14ac:dyDescent="0.25">
      <c r="A1636">
        <v>202311</v>
      </c>
      <c r="B1636" t="s">
        <v>369</v>
      </c>
      <c r="C1636" t="s">
        <v>22</v>
      </c>
      <c r="D1636">
        <v>53</v>
      </c>
      <c r="E1636">
        <v>73</v>
      </c>
      <c r="F1636">
        <v>43</v>
      </c>
      <c r="G1636">
        <v>8</v>
      </c>
      <c r="H1636">
        <v>34</v>
      </c>
      <c r="I1636">
        <v>29</v>
      </c>
      <c r="J1636">
        <v>73</v>
      </c>
      <c r="K1636" t="s">
        <v>64</v>
      </c>
      <c r="L1636" t="s">
        <v>30</v>
      </c>
    </row>
    <row r="1637" spans="1:12" x14ac:dyDescent="0.25">
      <c r="A1637">
        <v>202311</v>
      </c>
      <c r="B1637" t="s">
        <v>370</v>
      </c>
      <c r="C1637" t="s">
        <v>22</v>
      </c>
      <c r="D1637">
        <v>60</v>
      </c>
      <c r="E1637">
        <v>85</v>
      </c>
      <c r="F1637">
        <v>43</v>
      </c>
      <c r="G1637">
        <v>7</v>
      </c>
      <c r="H1637">
        <v>37</v>
      </c>
      <c r="I1637">
        <v>30</v>
      </c>
      <c r="J1637">
        <v>85</v>
      </c>
      <c r="K1637" t="s">
        <v>64</v>
      </c>
      <c r="L1637" t="s">
        <v>30</v>
      </c>
    </row>
    <row r="1638" spans="1:12" x14ac:dyDescent="0.25">
      <c r="A1638">
        <v>202311</v>
      </c>
      <c r="B1638" t="s">
        <v>371</v>
      </c>
      <c r="C1638" t="s">
        <v>22</v>
      </c>
      <c r="D1638">
        <v>55</v>
      </c>
      <c r="E1638">
        <v>74</v>
      </c>
      <c r="F1638">
        <v>41</v>
      </c>
      <c r="G1638">
        <v>6</v>
      </c>
      <c r="H1638">
        <v>40</v>
      </c>
      <c r="I1638">
        <v>25</v>
      </c>
      <c r="J1638">
        <v>74</v>
      </c>
      <c r="K1638" t="s">
        <v>64</v>
      </c>
      <c r="L1638" t="s">
        <v>30</v>
      </c>
    </row>
    <row r="1639" spans="1:12" x14ac:dyDescent="0.25">
      <c r="A1639">
        <v>202311</v>
      </c>
      <c r="B1639" t="s">
        <v>372</v>
      </c>
      <c r="C1639" t="s">
        <v>22</v>
      </c>
      <c r="D1639">
        <v>61</v>
      </c>
      <c r="E1639">
        <v>89</v>
      </c>
      <c r="F1639">
        <v>44</v>
      </c>
      <c r="G1639">
        <v>6</v>
      </c>
      <c r="H1639">
        <v>46</v>
      </c>
      <c r="I1639">
        <v>30</v>
      </c>
      <c r="J1639">
        <v>89</v>
      </c>
      <c r="K1639" t="s">
        <v>64</v>
      </c>
      <c r="L1639" t="s">
        <v>30</v>
      </c>
    </row>
    <row r="1640" spans="1:12" x14ac:dyDescent="0.25">
      <c r="A1640">
        <v>202311</v>
      </c>
      <c r="B1640" t="s">
        <v>373</v>
      </c>
      <c r="C1640" t="s">
        <v>22</v>
      </c>
      <c r="D1640">
        <v>64</v>
      </c>
      <c r="E1640">
        <v>107</v>
      </c>
      <c r="F1640">
        <v>44</v>
      </c>
      <c r="G1640">
        <v>8</v>
      </c>
      <c r="H1640">
        <v>41</v>
      </c>
      <c r="I1640">
        <v>33</v>
      </c>
      <c r="J1640">
        <v>107</v>
      </c>
      <c r="K1640" t="s">
        <v>64</v>
      </c>
      <c r="L1640" t="s">
        <v>60</v>
      </c>
    </row>
    <row r="1641" spans="1:12" x14ac:dyDescent="0.25">
      <c r="A1641">
        <v>202311</v>
      </c>
      <c r="B1641" t="s">
        <v>374</v>
      </c>
      <c r="C1641" t="s">
        <v>22</v>
      </c>
      <c r="D1641">
        <v>64</v>
      </c>
      <c r="E1641">
        <v>89</v>
      </c>
      <c r="F1641">
        <v>39</v>
      </c>
      <c r="G1641">
        <v>15</v>
      </c>
      <c r="H1641">
        <v>35</v>
      </c>
      <c r="I1641">
        <v>30</v>
      </c>
      <c r="J1641">
        <v>89</v>
      </c>
      <c r="K1641" t="s">
        <v>64</v>
      </c>
      <c r="L1641" t="s">
        <v>30</v>
      </c>
    </row>
    <row r="1642" spans="1:12" x14ac:dyDescent="0.25">
      <c r="A1642">
        <v>202311</v>
      </c>
      <c r="B1642" t="s">
        <v>375</v>
      </c>
      <c r="C1642" t="s">
        <v>22</v>
      </c>
      <c r="D1642">
        <v>57</v>
      </c>
      <c r="E1642">
        <v>79</v>
      </c>
      <c r="F1642">
        <v>42</v>
      </c>
      <c r="G1642">
        <v>16</v>
      </c>
      <c r="H1642">
        <v>45</v>
      </c>
      <c r="I1642">
        <v>25</v>
      </c>
      <c r="J1642">
        <v>79</v>
      </c>
      <c r="K1642" t="s">
        <v>64</v>
      </c>
      <c r="L1642" t="s">
        <v>30</v>
      </c>
    </row>
    <row r="1643" spans="1:12" x14ac:dyDescent="0.25">
      <c r="A1643">
        <v>202311</v>
      </c>
      <c r="B1643" t="s">
        <v>376</v>
      </c>
      <c r="C1643" t="s">
        <v>22</v>
      </c>
      <c r="D1643">
        <v>58</v>
      </c>
      <c r="E1643">
        <v>81</v>
      </c>
      <c r="F1643">
        <v>43</v>
      </c>
      <c r="G1643">
        <v>18</v>
      </c>
      <c r="H1643">
        <v>36</v>
      </c>
      <c r="I1643">
        <v>29</v>
      </c>
      <c r="J1643">
        <v>81</v>
      </c>
      <c r="K1643" t="s">
        <v>64</v>
      </c>
      <c r="L1643" t="s">
        <v>30</v>
      </c>
    </row>
    <row r="1644" spans="1:12" x14ac:dyDescent="0.25">
      <c r="A1644">
        <v>202311</v>
      </c>
      <c r="B1644" t="s">
        <v>377</v>
      </c>
      <c r="C1644" t="s">
        <v>22</v>
      </c>
      <c r="D1644">
        <v>57</v>
      </c>
      <c r="E1644">
        <v>79</v>
      </c>
      <c r="F1644">
        <v>43</v>
      </c>
      <c r="G1644">
        <v>16</v>
      </c>
      <c r="H1644">
        <v>34</v>
      </c>
      <c r="I1644">
        <v>26</v>
      </c>
      <c r="J1644">
        <v>79</v>
      </c>
      <c r="K1644" t="s">
        <v>64</v>
      </c>
      <c r="L1644" t="s">
        <v>30</v>
      </c>
    </row>
    <row r="1645" spans="1:12" x14ac:dyDescent="0.25">
      <c r="A1645">
        <v>202311</v>
      </c>
      <c r="B1645" t="s">
        <v>378</v>
      </c>
      <c r="C1645" t="s">
        <v>22</v>
      </c>
      <c r="D1645">
        <v>47</v>
      </c>
      <c r="E1645">
        <v>66</v>
      </c>
      <c r="F1645">
        <v>40</v>
      </c>
      <c r="G1645">
        <v>16</v>
      </c>
      <c r="H1645">
        <v>38</v>
      </c>
      <c r="I1645">
        <v>30</v>
      </c>
      <c r="J1645">
        <v>66</v>
      </c>
      <c r="K1645" t="s">
        <v>64</v>
      </c>
      <c r="L1645" t="s">
        <v>30</v>
      </c>
    </row>
    <row r="1646" spans="1:12" x14ac:dyDescent="0.25">
      <c r="A1646">
        <v>202311</v>
      </c>
      <c r="B1646" t="s">
        <v>379</v>
      </c>
      <c r="C1646" t="s">
        <v>22</v>
      </c>
      <c r="D1646">
        <v>57</v>
      </c>
      <c r="E1646">
        <v>81</v>
      </c>
      <c r="F1646">
        <v>42</v>
      </c>
      <c r="G1646">
        <v>16</v>
      </c>
      <c r="H1646">
        <v>41</v>
      </c>
      <c r="I1646">
        <v>37</v>
      </c>
      <c r="J1646">
        <v>81</v>
      </c>
      <c r="K1646" t="s">
        <v>64</v>
      </c>
      <c r="L1646" t="s">
        <v>30</v>
      </c>
    </row>
    <row r="1647" spans="1:12" x14ac:dyDescent="0.25">
      <c r="A1647">
        <v>202311</v>
      </c>
      <c r="B1647" t="s">
        <v>380</v>
      </c>
      <c r="C1647" t="s">
        <v>22</v>
      </c>
      <c r="D1647">
        <v>52</v>
      </c>
      <c r="E1647">
        <v>75</v>
      </c>
      <c r="F1647">
        <v>41</v>
      </c>
      <c r="G1647">
        <v>16</v>
      </c>
      <c r="H1647">
        <v>40</v>
      </c>
      <c r="I1647">
        <v>36</v>
      </c>
      <c r="J1647">
        <v>75</v>
      </c>
      <c r="K1647" t="s">
        <v>64</v>
      </c>
      <c r="L1647" t="s">
        <v>30</v>
      </c>
    </row>
    <row r="1648" spans="1:12" x14ac:dyDescent="0.25">
      <c r="A1648">
        <v>202311</v>
      </c>
      <c r="B1648" t="s">
        <v>381</v>
      </c>
      <c r="C1648" t="s">
        <v>22</v>
      </c>
      <c r="D1648">
        <v>53</v>
      </c>
      <c r="E1648">
        <v>120</v>
      </c>
      <c r="F1648">
        <v>41</v>
      </c>
      <c r="G1648">
        <v>14</v>
      </c>
      <c r="H1648">
        <v>34</v>
      </c>
      <c r="I1648">
        <v>31</v>
      </c>
      <c r="J1648">
        <v>120</v>
      </c>
      <c r="K1648" t="s">
        <v>64</v>
      </c>
      <c r="L1648" t="s">
        <v>60</v>
      </c>
    </row>
    <row r="1649" spans="1:12" x14ac:dyDescent="0.25">
      <c r="A1649">
        <v>202311</v>
      </c>
      <c r="B1649" t="s">
        <v>382</v>
      </c>
      <c r="C1649" t="s">
        <v>22</v>
      </c>
      <c r="D1649">
        <v>54</v>
      </c>
      <c r="E1649">
        <v>80</v>
      </c>
      <c r="F1649">
        <v>43</v>
      </c>
      <c r="G1649">
        <v>16</v>
      </c>
      <c r="H1649">
        <v>32</v>
      </c>
      <c r="I1649">
        <v>24</v>
      </c>
      <c r="J1649">
        <v>80</v>
      </c>
      <c r="K1649" t="s">
        <v>64</v>
      </c>
      <c r="L1649" t="s">
        <v>30</v>
      </c>
    </row>
    <row r="1650" spans="1:12" x14ac:dyDescent="0.25">
      <c r="A1650">
        <v>202311</v>
      </c>
      <c r="B1650" t="s">
        <v>383</v>
      </c>
      <c r="C1650" t="s">
        <v>22</v>
      </c>
      <c r="D1650">
        <v>52</v>
      </c>
      <c r="E1650">
        <v>75</v>
      </c>
      <c r="F1650">
        <v>43</v>
      </c>
      <c r="G1650">
        <v>15</v>
      </c>
      <c r="H1650">
        <v>39</v>
      </c>
      <c r="I1650">
        <v>24</v>
      </c>
      <c r="J1650">
        <v>75</v>
      </c>
      <c r="K1650" t="s">
        <v>64</v>
      </c>
      <c r="L1650" t="s">
        <v>30</v>
      </c>
    </row>
    <row r="1651" spans="1:12" x14ac:dyDescent="0.25">
      <c r="A1651">
        <v>202311</v>
      </c>
      <c r="B1651" t="s">
        <v>384</v>
      </c>
      <c r="C1651" t="s">
        <v>22</v>
      </c>
      <c r="D1651">
        <v>57</v>
      </c>
      <c r="E1651">
        <v>87</v>
      </c>
      <c r="F1651">
        <v>44</v>
      </c>
      <c r="G1651">
        <v>15</v>
      </c>
      <c r="H1651">
        <v>36</v>
      </c>
      <c r="I1651">
        <v>30</v>
      </c>
      <c r="J1651">
        <v>87</v>
      </c>
      <c r="K1651" t="s">
        <v>64</v>
      </c>
      <c r="L1651" t="s">
        <v>30</v>
      </c>
    </row>
    <row r="1652" spans="1:12" x14ac:dyDescent="0.25">
      <c r="A1652">
        <v>202311</v>
      </c>
      <c r="B1652" t="s">
        <v>385</v>
      </c>
      <c r="C1652" t="s">
        <v>22</v>
      </c>
      <c r="D1652">
        <v>50</v>
      </c>
      <c r="E1652">
        <v>69</v>
      </c>
      <c r="F1652">
        <v>42</v>
      </c>
      <c r="G1652">
        <v>13</v>
      </c>
      <c r="H1652">
        <v>43</v>
      </c>
      <c r="I1652">
        <v>30</v>
      </c>
      <c r="J1652">
        <v>69</v>
      </c>
      <c r="K1652" t="s">
        <v>64</v>
      </c>
      <c r="L1652" t="s">
        <v>30</v>
      </c>
    </row>
    <row r="1653" spans="1:12" x14ac:dyDescent="0.25">
      <c r="A1653">
        <v>202311</v>
      </c>
      <c r="B1653" t="s">
        <v>386</v>
      </c>
      <c r="C1653" t="s">
        <v>22</v>
      </c>
      <c r="D1653">
        <v>56</v>
      </c>
      <c r="E1653">
        <v>93</v>
      </c>
      <c r="F1653">
        <v>44</v>
      </c>
      <c r="G1653">
        <v>11</v>
      </c>
      <c r="H1653">
        <v>38</v>
      </c>
      <c r="I1653">
        <v>30</v>
      </c>
      <c r="J1653">
        <v>93</v>
      </c>
      <c r="K1653" t="s">
        <v>64</v>
      </c>
      <c r="L1653" t="s">
        <v>30</v>
      </c>
    </row>
    <row r="1654" spans="1:12" x14ac:dyDescent="0.25">
      <c r="A1654">
        <v>202311</v>
      </c>
      <c r="B1654" t="s">
        <v>387</v>
      </c>
      <c r="C1654" t="s">
        <v>22</v>
      </c>
      <c r="D1654">
        <v>70</v>
      </c>
      <c r="E1654">
        <v>101</v>
      </c>
      <c r="F1654">
        <v>44</v>
      </c>
      <c r="G1654">
        <v>11</v>
      </c>
      <c r="H1654">
        <v>33</v>
      </c>
      <c r="I1654">
        <v>38</v>
      </c>
      <c r="J1654">
        <v>101</v>
      </c>
      <c r="K1654" t="s">
        <v>64</v>
      </c>
      <c r="L1654" t="s">
        <v>60</v>
      </c>
    </row>
    <row r="1655" spans="1:12" x14ac:dyDescent="0.25">
      <c r="A1655">
        <v>202311</v>
      </c>
      <c r="B1655" t="s">
        <v>388</v>
      </c>
      <c r="C1655" t="s">
        <v>22</v>
      </c>
      <c r="D1655">
        <v>65</v>
      </c>
      <c r="E1655">
        <v>83</v>
      </c>
      <c r="F1655">
        <v>43</v>
      </c>
      <c r="G1655">
        <v>14</v>
      </c>
      <c r="H1655">
        <v>4</v>
      </c>
      <c r="I1655">
        <v>29</v>
      </c>
      <c r="J1655">
        <v>83</v>
      </c>
      <c r="K1655" t="s">
        <v>64</v>
      </c>
      <c r="L1655" t="s">
        <v>30</v>
      </c>
    </row>
    <row r="1656" spans="1:12" x14ac:dyDescent="0.25">
      <c r="A1656">
        <v>202311</v>
      </c>
      <c r="B1656" t="s">
        <v>389</v>
      </c>
      <c r="C1656" t="s">
        <v>22</v>
      </c>
      <c r="D1656">
        <v>55</v>
      </c>
      <c r="E1656">
        <v>75</v>
      </c>
      <c r="F1656">
        <v>43</v>
      </c>
      <c r="G1656">
        <v>15</v>
      </c>
      <c r="H1656">
        <v>15</v>
      </c>
      <c r="I1656">
        <v>25</v>
      </c>
      <c r="J1656">
        <v>75</v>
      </c>
      <c r="K1656" t="s">
        <v>64</v>
      </c>
      <c r="L1656" t="s">
        <v>30</v>
      </c>
    </row>
    <row r="1657" spans="1:12" x14ac:dyDescent="0.25">
      <c r="A1657">
        <v>202311</v>
      </c>
      <c r="B1657" t="s">
        <v>390</v>
      </c>
      <c r="C1657" t="s">
        <v>22</v>
      </c>
      <c r="D1657">
        <v>58</v>
      </c>
      <c r="E1657">
        <v>76</v>
      </c>
      <c r="F1657">
        <v>43</v>
      </c>
      <c r="G1657">
        <v>14</v>
      </c>
      <c r="H1657">
        <v>31</v>
      </c>
      <c r="I1657">
        <v>26</v>
      </c>
      <c r="J1657">
        <v>76</v>
      </c>
      <c r="K1657" t="s">
        <v>64</v>
      </c>
      <c r="L1657" t="s">
        <v>30</v>
      </c>
    </row>
    <row r="1658" spans="1:12" x14ac:dyDescent="0.25">
      <c r="A1658">
        <v>202311</v>
      </c>
      <c r="B1658" t="s">
        <v>391</v>
      </c>
      <c r="C1658" t="s">
        <v>22</v>
      </c>
      <c r="D1658">
        <v>62</v>
      </c>
      <c r="E1658">
        <v>96</v>
      </c>
      <c r="F1658">
        <v>45</v>
      </c>
      <c r="G1658">
        <v>15</v>
      </c>
      <c r="H1658">
        <v>29</v>
      </c>
      <c r="I1658">
        <v>34</v>
      </c>
      <c r="J1658">
        <v>96</v>
      </c>
      <c r="K1658" t="s">
        <v>64</v>
      </c>
      <c r="L1658" t="s">
        <v>30</v>
      </c>
    </row>
    <row r="1659" spans="1:12" x14ac:dyDescent="0.25">
      <c r="A1659">
        <v>202311</v>
      </c>
      <c r="B1659" t="s">
        <v>392</v>
      </c>
      <c r="C1659" t="s">
        <v>22</v>
      </c>
      <c r="D1659">
        <v>58</v>
      </c>
      <c r="E1659">
        <v>82</v>
      </c>
      <c r="F1659">
        <v>44</v>
      </c>
      <c r="G1659">
        <v>11</v>
      </c>
      <c r="H1659">
        <v>31</v>
      </c>
      <c r="I1659">
        <v>26</v>
      </c>
      <c r="J1659">
        <v>82</v>
      </c>
      <c r="K1659" t="s">
        <v>64</v>
      </c>
      <c r="L1659" t="s">
        <v>30</v>
      </c>
    </row>
    <row r="1660" spans="1:12" x14ac:dyDescent="0.25">
      <c r="A1660">
        <v>202311</v>
      </c>
      <c r="B1660" t="s">
        <v>393</v>
      </c>
      <c r="C1660" t="s">
        <v>22</v>
      </c>
      <c r="D1660">
        <v>38</v>
      </c>
      <c r="E1660">
        <v>67</v>
      </c>
      <c r="F1660">
        <v>43</v>
      </c>
      <c r="G1660">
        <v>12</v>
      </c>
      <c r="H1660">
        <v>34</v>
      </c>
      <c r="I1660">
        <v>34</v>
      </c>
      <c r="J1660">
        <v>67</v>
      </c>
      <c r="K1660" t="s">
        <v>64</v>
      </c>
      <c r="L1660" t="s">
        <v>30</v>
      </c>
    </row>
    <row r="1661" spans="1:12" x14ac:dyDescent="0.25">
      <c r="A1661">
        <v>202311</v>
      </c>
      <c r="B1661" t="s">
        <v>364</v>
      </c>
      <c r="C1661" t="s">
        <v>56</v>
      </c>
      <c r="D1661">
        <v>70</v>
      </c>
      <c r="E1661">
        <v>88</v>
      </c>
      <c r="F1661">
        <v>25</v>
      </c>
      <c r="G1661">
        <v>10</v>
      </c>
      <c r="H1661">
        <v>33</v>
      </c>
      <c r="I1661">
        <v>34</v>
      </c>
      <c r="J1661">
        <v>88</v>
      </c>
      <c r="K1661" t="s">
        <v>64</v>
      </c>
      <c r="L1661" t="s">
        <v>30</v>
      </c>
    </row>
    <row r="1662" spans="1:12" x14ac:dyDescent="0.25">
      <c r="A1662">
        <v>202311</v>
      </c>
      <c r="B1662" t="s">
        <v>365</v>
      </c>
      <c r="C1662" t="s">
        <v>56</v>
      </c>
      <c r="D1662">
        <v>62</v>
      </c>
      <c r="E1662">
        <v>85</v>
      </c>
      <c r="F1662">
        <v>20</v>
      </c>
      <c r="G1662">
        <v>13</v>
      </c>
      <c r="H1662">
        <v>39</v>
      </c>
      <c r="I1662">
        <v>35</v>
      </c>
      <c r="J1662">
        <v>85</v>
      </c>
      <c r="K1662" t="s">
        <v>64</v>
      </c>
      <c r="L1662" t="s">
        <v>30</v>
      </c>
    </row>
    <row r="1663" spans="1:12" x14ac:dyDescent="0.25">
      <c r="A1663">
        <v>202311</v>
      </c>
      <c r="B1663" t="s">
        <v>366</v>
      </c>
      <c r="C1663" t="s">
        <v>56</v>
      </c>
      <c r="D1663">
        <v>69</v>
      </c>
      <c r="E1663">
        <v>98</v>
      </c>
      <c r="F1663">
        <v>22</v>
      </c>
      <c r="G1663">
        <v>15</v>
      </c>
      <c r="H1663">
        <v>32</v>
      </c>
      <c r="I1663">
        <v>45</v>
      </c>
      <c r="J1663">
        <v>98</v>
      </c>
      <c r="K1663" t="s">
        <v>64</v>
      </c>
      <c r="L1663" t="s">
        <v>30</v>
      </c>
    </row>
    <row r="1664" spans="1:12" x14ac:dyDescent="0.25">
      <c r="A1664">
        <v>202311</v>
      </c>
      <c r="B1664" t="s">
        <v>367</v>
      </c>
      <c r="C1664" t="s">
        <v>56</v>
      </c>
      <c r="D1664">
        <v>70</v>
      </c>
      <c r="E1664">
        <v>102</v>
      </c>
      <c r="F1664">
        <v>29</v>
      </c>
      <c r="G1664">
        <v>14</v>
      </c>
      <c r="H1664">
        <v>29</v>
      </c>
      <c r="I1664">
        <v>44</v>
      </c>
      <c r="J1664">
        <v>102</v>
      </c>
      <c r="K1664" t="s">
        <v>64</v>
      </c>
      <c r="L1664" t="s">
        <v>60</v>
      </c>
    </row>
    <row r="1665" spans="1:12" x14ac:dyDescent="0.25">
      <c r="A1665">
        <v>202311</v>
      </c>
      <c r="B1665" t="s">
        <v>368</v>
      </c>
      <c r="C1665" t="s">
        <v>56</v>
      </c>
      <c r="D1665">
        <v>56</v>
      </c>
      <c r="E1665">
        <v>66</v>
      </c>
      <c r="F1665">
        <v>24</v>
      </c>
      <c r="G1665">
        <v>8</v>
      </c>
      <c r="H1665">
        <v>30</v>
      </c>
      <c r="I1665">
        <v>24</v>
      </c>
      <c r="J1665">
        <v>66</v>
      </c>
      <c r="K1665" t="s">
        <v>64</v>
      </c>
      <c r="L1665" t="s">
        <v>30</v>
      </c>
    </row>
    <row r="1666" spans="1:12" x14ac:dyDescent="0.25">
      <c r="A1666">
        <v>202311</v>
      </c>
      <c r="B1666" t="s">
        <v>369</v>
      </c>
      <c r="C1666" t="s">
        <v>56</v>
      </c>
      <c r="D1666">
        <v>60</v>
      </c>
      <c r="E1666">
        <v>77</v>
      </c>
      <c r="F1666">
        <v>20</v>
      </c>
      <c r="G1666">
        <v>15</v>
      </c>
      <c r="H1666">
        <v>23</v>
      </c>
      <c r="I1666">
        <v>32</v>
      </c>
      <c r="J1666">
        <v>77</v>
      </c>
      <c r="K1666" t="s">
        <v>64</v>
      </c>
      <c r="L1666" t="s">
        <v>30</v>
      </c>
    </row>
    <row r="1667" spans="1:12" x14ac:dyDescent="0.25">
      <c r="A1667">
        <v>202311</v>
      </c>
      <c r="B1667" t="s">
        <v>370</v>
      </c>
      <c r="C1667" t="s">
        <v>56</v>
      </c>
      <c r="D1667">
        <v>61</v>
      </c>
      <c r="E1667">
        <v>83</v>
      </c>
      <c r="F1667">
        <v>19</v>
      </c>
      <c r="G1667">
        <v>9</v>
      </c>
      <c r="H1667">
        <v>28</v>
      </c>
      <c r="I1667">
        <v>25</v>
      </c>
      <c r="J1667">
        <v>83</v>
      </c>
      <c r="K1667" t="s">
        <v>64</v>
      </c>
      <c r="L1667" t="s">
        <v>30</v>
      </c>
    </row>
    <row r="1668" spans="1:12" x14ac:dyDescent="0.25">
      <c r="A1668">
        <v>202311</v>
      </c>
      <c r="B1668" t="s">
        <v>371</v>
      </c>
      <c r="C1668" t="s">
        <v>56</v>
      </c>
      <c r="D1668">
        <v>56</v>
      </c>
      <c r="E1668">
        <v>75</v>
      </c>
      <c r="F1668">
        <v>18</v>
      </c>
      <c r="G1668">
        <v>6</v>
      </c>
      <c r="H1668">
        <v>33</v>
      </c>
      <c r="I1668">
        <v>19</v>
      </c>
      <c r="J1668">
        <v>75</v>
      </c>
      <c r="K1668" t="s">
        <v>64</v>
      </c>
      <c r="L1668" t="s">
        <v>30</v>
      </c>
    </row>
    <row r="1669" spans="1:12" x14ac:dyDescent="0.25">
      <c r="A1669">
        <v>202311</v>
      </c>
      <c r="B1669" t="s">
        <v>372</v>
      </c>
      <c r="C1669" t="s">
        <v>56</v>
      </c>
      <c r="D1669">
        <v>66</v>
      </c>
      <c r="E1669">
        <v>96</v>
      </c>
      <c r="F1669">
        <v>20</v>
      </c>
      <c r="G1669">
        <v>8</v>
      </c>
      <c r="H1669">
        <v>36</v>
      </c>
      <c r="I1669">
        <v>23</v>
      </c>
      <c r="J1669">
        <v>96</v>
      </c>
      <c r="K1669" t="s">
        <v>64</v>
      </c>
      <c r="L1669" t="s">
        <v>30</v>
      </c>
    </row>
    <row r="1670" spans="1:12" x14ac:dyDescent="0.25">
      <c r="A1670">
        <v>202311</v>
      </c>
      <c r="B1670" t="s">
        <v>373</v>
      </c>
      <c r="C1670" t="s">
        <v>56</v>
      </c>
      <c r="D1670">
        <v>74</v>
      </c>
      <c r="E1670">
        <v>104</v>
      </c>
      <c r="F1670">
        <v>22</v>
      </c>
      <c r="G1670">
        <v>11</v>
      </c>
      <c r="H1670">
        <v>36</v>
      </c>
      <c r="I1670">
        <v>32</v>
      </c>
      <c r="J1670">
        <v>104</v>
      </c>
      <c r="K1670" t="s">
        <v>64</v>
      </c>
      <c r="L1670" t="s">
        <v>60</v>
      </c>
    </row>
    <row r="1671" spans="1:12" x14ac:dyDescent="0.25">
      <c r="A1671">
        <v>202311</v>
      </c>
      <c r="B1671" t="s">
        <v>374</v>
      </c>
      <c r="C1671" t="s">
        <v>56</v>
      </c>
      <c r="D1671">
        <v>67</v>
      </c>
      <c r="E1671">
        <v>89</v>
      </c>
      <c r="F1671">
        <v>19</v>
      </c>
      <c r="G1671">
        <v>9</v>
      </c>
      <c r="H1671">
        <v>42</v>
      </c>
      <c r="I1671">
        <v>29</v>
      </c>
      <c r="J1671">
        <v>89</v>
      </c>
      <c r="K1671" t="s">
        <v>64</v>
      </c>
      <c r="L1671" t="s">
        <v>30</v>
      </c>
    </row>
    <row r="1672" spans="1:12" x14ac:dyDescent="0.25">
      <c r="A1672">
        <v>202311</v>
      </c>
      <c r="B1672" t="s">
        <v>375</v>
      </c>
      <c r="C1672" t="s">
        <v>56</v>
      </c>
      <c r="D1672">
        <v>68</v>
      </c>
      <c r="E1672">
        <v>90</v>
      </c>
      <c r="F1672">
        <v>22</v>
      </c>
      <c r="G1672">
        <v>10</v>
      </c>
      <c r="H1672">
        <v>37</v>
      </c>
      <c r="I1672">
        <v>27</v>
      </c>
      <c r="J1672">
        <v>90</v>
      </c>
      <c r="K1672" t="s">
        <v>64</v>
      </c>
      <c r="L1672" t="s">
        <v>30</v>
      </c>
    </row>
    <row r="1673" spans="1:12" x14ac:dyDescent="0.25">
      <c r="A1673">
        <v>202311</v>
      </c>
      <c r="B1673" t="s">
        <v>376</v>
      </c>
      <c r="C1673" t="s">
        <v>56</v>
      </c>
      <c r="D1673">
        <v>72</v>
      </c>
      <c r="E1673">
        <v>94</v>
      </c>
      <c r="F1673">
        <v>24</v>
      </c>
      <c r="G1673">
        <v>12</v>
      </c>
      <c r="H1673">
        <v>29</v>
      </c>
      <c r="I1673">
        <v>33</v>
      </c>
      <c r="J1673">
        <v>94</v>
      </c>
      <c r="K1673" t="s">
        <v>64</v>
      </c>
      <c r="L1673" t="s">
        <v>30</v>
      </c>
    </row>
    <row r="1674" spans="1:12" x14ac:dyDescent="0.25">
      <c r="A1674">
        <v>202311</v>
      </c>
      <c r="B1674" t="s">
        <v>377</v>
      </c>
      <c r="C1674" t="s">
        <v>56</v>
      </c>
      <c r="D1674">
        <v>63</v>
      </c>
      <c r="E1674">
        <v>79</v>
      </c>
      <c r="F1674">
        <v>22</v>
      </c>
      <c r="G1674">
        <v>7</v>
      </c>
      <c r="H1674">
        <v>31</v>
      </c>
      <c r="I1674">
        <v>21</v>
      </c>
      <c r="J1674">
        <v>79</v>
      </c>
      <c r="K1674" t="s">
        <v>64</v>
      </c>
      <c r="L1674" t="s">
        <v>30</v>
      </c>
    </row>
    <row r="1675" spans="1:12" x14ac:dyDescent="0.25">
      <c r="A1675">
        <v>202311</v>
      </c>
      <c r="B1675" t="s">
        <v>378</v>
      </c>
      <c r="C1675" t="s">
        <v>56</v>
      </c>
      <c r="D1675">
        <v>50</v>
      </c>
      <c r="E1675">
        <v>67</v>
      </c>
      <c r="F1675">
        <v>22</v>
      </c>
      <c r="G1675">
        <v>8</v>
      </c>
      <c r="H1675">
        <v>32</v>
      </c>
      <c r="I1675">
        <v>24</v>
      </c>
      <c r="J1675">
        <v>67</v>
      </c>
      <c r="K1675" t="s">
        <v>64</v>
      </c>
      <c r="L1675" t="s">
        <v>30</v>
      </c>
    </row>
    <row r="1676" spans="1:12" x14ac:dyDescent="0.25">
      <c r="A1676">
        <v>202311</v>
      </c>
      <c r="B1676" t="s">
        <v>379</v>
      </c>
      <c r="C1676" t="s">
        <v>56</v>
      </c>
      <c r="D1676" t="s">
        <v>14</v>
      </c>
      <c r="E1676">
        <v>82</v>
      </c>
      <c r="F1676" t="s">
        <v>14</v>
      </c>
      <c r="G1676" t="s">
        <v>14</v>
      </c>
      <c r="H1676" t="s">
        <v>14</v>
      </c>
      <c r="I1676" t="s">
        <v>14</v>
      </c>
      <c r="J1676">
        <v>82</v>
      </c>
      <c r="K1676" t="s">
        <v>64</v>
      </c>
      <c r="L1676" t="s">
        <v>30</v>
      </c>
    </row>
    <row r="1677" spans="1:12" x14ac:dyDescent="0.25">
      <c r="A1677">
        <v>202311</v>
      </c>
      <c r="B1677" t="s">
        <v>380</v>
      </c>
      <c r="C1677" t="s">
        <v>56</v>
      </c>
      <c r="D1677">
        <v>59</v>
      </c>
      <c r="E1677">
        <v>81</v>
      </c>
      <c r="F1677">
        <v>19</v>
      </c>
      <c r="G1677">
        <v>13</v>
      </c>
      <c r="H1677">
        <v>40</v>
      </c>
      <c r="I1677">
        <v>39</v>
      </c>
      <c r="J1677">
        <v>81</v>
      </c>
      <c r="K1677" t="s">
        <v>64</v>
      </c>
      <c r="L1677" t="s">
        <v>30</v>
      </c>
    </row>
    <row r="1678" spans="1:12" x14ac:dyDescent="0.25">
      <c r="A1678">
        <v>202311</v>
      </c>
      <c r="B1678" t="s">
        <v>381</v>
      </c>
      <c r="C1678" t="s">
        <v>56</v>
      </c>
      <c r="D1678">
        <v>54</v>
      </c>
      <c r="E1678">
        <v>73</v>
      </c>
      <c r="F1678">
        <v>18</v>
      </c>
      <c r="G1678">
        <v>9</v>
      </c>
      <c r="H1678">
        <v>35</v>
      </c>
      <c r="I1678">
        <v>31</v>
      </c>
      <c r="J1678">
        <v>73</v>
      </c>
      <c r="K1678" t="s">
        <v>64</v>
      </c>
      <c r="L1678" t="s">
        <v>30</v>
      </c>
    </row>
    <row r="1679" spans="1:12" x14ac:dyDescent="0.25">
      <c r="A1679">
        <v>202311</v>
      </c>
      <c r="B1679" t="s">
        <v>382</v>
      </c>
      <c r="C1679" t="s">
        <v>56</v>
      </c>
      <c r="D1679">
        <v>57</v>
      </c>
      <c r="E1679">
        <v>75</v>
      </c>
      <c r="F1679">
        <v>21</v>
      </c>
      <c r="G1679">
        <v>10</v>
      </c>
      <c r="H1679">
        <v>32</v>
      </c>
      <c r="I1679">
        <v>28</v>
      </c>
      <c r="J1679">
        <v>75</v>
      </c>
      <c r="K1679" t="s">
        <v>64</v>
      </c>
      <c r="L1679" t="s">
        <v>30</v>
      </c>
    </row>
    <row r="1680" spans="1:12" x14ac:dyDescent="0.25">
      <c r="A1680">
        <v>202311</v>
      </c>
      <c r="B1680" t="s">
        <v>383</v>
      </c>
      <c r="C1680" t="s">
        <v>56</v>
      </c>
      <c r="D1680">
        <v>52</v>
      </c>
      <c r="E1680">
        <v>68</v>
      </c>
      <c r="F1680">
        <v>21</v>
      </c>
      <c r="G1680">
        <v>5</v>
      </c>
      <c r="H1680">
        <v>36</v>
      </c>
      <c r="I1680">
        <v>18</v>
      </c>
      <c r="J1680">
        <v>68</v>
      </c>
      <c r="K1680" t="s">
        <v>64</v>
      </c>
      <c r="L1680" t="s">
        <v>30</v>
      </c>
    </row>
    <row r="1681" spans="1:12" x14ac:dyDescent="0.25">
      <c r="A1681">
        <v>202311</v>
      </c>
      <c r="B1681" t="s">
        <v>384</v>
      </c>
      <c r="C1681" t="s">
        <v>56</v>
      </c>
      <c r="D1681">
        <v>55</v>
      </c>
      <c r="E1681">
        <v>81</v>
      </c>
      <c r="F1681">
        <v>21</v>
      </c>
      <c r="G1681">
        <v>7</v>
      </c>
      <c r="H1681">
        <v>36</v>
      </c>
      <c r="I1681">
        <v>25</v>
      </c>
      <c r="J1681">
        <v>81</v>
      </c>
      <c r="K1681" t="s">
        <v>64</v>
      </c>
      <c r="L1681" t="s">
        <v>30</v>
      </c>
    </row>
    <row r="1682" spans="1:12" x14ac:dyDescent="0.25">
      <c r="A1682">
        <v>202311</v>
      </c>
      <c r="B1682" t="s">
        <v>385</v>
      </c>
      <c r="C1682" t="s">
        <v>56</v>
      </c>
      <c r="D1682">
        <v>50</v>
      </c>
      <c r="E1682">
        <v>63</v>
      </c>
      <c r="F1682">
        <v>19</v>
      </c>
      <c r="G1682">
        <v>7</v>
      </c>
      <c r="H1682">
        <v>46</v>
      </c>
      <c r="I1682">
        <v>23</v>
      </c>
      <c r="J1682">
        <v>63</v>
      </c>
      <c r="K1682" t="s">
        <v>64</v>
      </c>
      <c r="L1682" t="s">
        <v>30</v>
      </c>
    </row>
    <row r="1683" spans="1:12" x14ac:dyDescent="0.25">
      <c r="A1683">
        <v>202311</v>
      </c>
      <c r="B1683" t="s">
        <v>386</v>
      </c>
      <c r="C1683" t="s">
        <v>56</v>
      </c>
      <c r="D1683">
        <v>59</v>
      </c>
      <c r="E1683">
        <v>84</v>
      </c>
      <c r="F1683">
        <v>32</v>
      </c>
      <c r="G1683">
        <v>8</v>
      </c>
      <c r="H1683">
        <v>36</v>
      </c>
      <c r="I1683">
        <v>27</v>
      </c>
      <c r="J1683">
        <v>84</v>
      </c>
      <c r="K1683" t="s">
        <v>64</v>
      </c>
      <c r="L1683" t="s">
        <v>30</v>
      </c>
    </row>
    <row r="1684" spans="1:12" x14ac:dyDescent="0.25">
      <c r="A1684">
        <v>202311</v>
      </c>
      <c r="B1684" t="s">
        <v>387</v>
      </c>
      <c r="C1684" t="s">
        <v>56</v>
      </c>
      <c r="D1684">
        <v>72</v>
      </c>
      <c r="E1684">
        <v>99</v>
      </c>
      <c r="F1684">
        <v>33</v>
      </c>
      <c r="G1684">
        <v>14</v>
      </c>
      <c r="H1684">
        <v>29</v>
      </c>
      <c r="I1684">
        <v>47</v>
      </c>
      <c r="J1684">
        <v>99</v>
      </c>
      <c r="K1684" t="s">
        <v>64</v>
      </c>
      <c r="L1684" t="s">
        <v>30</v>
      </c>
    </row>
    <row r="1685" spans="1:12" x14ac:dyDescent="0.25">
      <c r="A1685">
        <v>202311</v>
      </c>
      <c r="B1685" t="s">
        <v>388</v>
      </c>
      <c r="C1685" t="s">
        <v>56</v>
      </c>
      <c r="D1685">
        <v>60</v>
      </c>
      <c r="E1685">
        <v>72</v>
      </c>
      <c r="F1685">
        <v>33</v>
      </c>
      <c r="G1685">
        <v>13</v>
      </c>
      <c r="H1685">
        <v>19</v>
      </c>
      <c r="I1685">
        <v>37</v>
      </c>
      <c r="J1685">
        <v>72</v>
      </c>
      <c r="K1685" t="s">
        <v>64</v>
      </c>
      <c r="L1685" t="s">
        <v>30</v>
      </c>
    </row>
    <row r="1686" spans="1:12" x14ac:dyDescent="0.25">
      <c r="A1686">
        <v>202311</v>
      </c>
      <c r="B1686" t="s">
        <v>389</v>
      </c>
      <c r="C1686" t="s">
        <v>56</v>
      </c>
      <c r="D1686">
        <v>52</v>
      </c>
      <c r="E1686">
        <v>68</v>
      </c>
      <c r="F1686">
        <v>32</v>
      </c>
      <c r="G1686">
        <v>15</v>
      </c>
      <c r="H1686">
        <v>24</v>
      </c>
      <c r="I1686">
        <v>33</v>
      </c>
      <c r="J1686">
        <v>68</v>
      </c>
      <c r="K1686" t="s">
        <v>64</v>
      </c>
      <c r="L1686" t="s">
        <v>30</v>
      </c>
    </row>
    <row r="1687" spans="1:12" x14ac:dyDescent="0.25">
      <c r="A1687">
        <v>202311</v>
      </c>
      <c r="B1687" t="s">
        <v>390</v>
      </c>
      <c r="C1687" t="s">
        <v>56</v>
      </c>
      <c r="D1687">
        <v>56</v>
      </c>
      <c r="E1687">
        <v>68</v>
      </c>
      <c r="F1687">
        <v>33</v>
      </c>
      <c r="G1687">
        <v>6</v>
      </c>
      <c r="H1687">
        <v>34</v>
      </c>
      <c r="I1687">
        <v>23</v>
      </c>
      <c r="J1687">
        <v>68</v>
      </c>
      <c r="K1687" t="s">
        <v>64</v>
      </c>
      <c r="L1687" t="s">
        <v>30</v>
      </c>
    </row>
    <row r="1688" spans="1:12" x14ac:dyDescent="0.25">
      <c r="A1688">
        <v>202311</v>
      </c>
      <c r="B1688" t="s">
        <v>391</v>
      </c>
      <c r="C1688" t="s">
        <v>56</v>
      </c>
      <c r="D1688">
        <v>54</v>
      </c>
      <c r="E1688">
        <v>73</v>
      </c>
      <c r="F1688">
        <v>32</v>
      </c>
      <c r="G1688">
        <v>10</v>
      </c>
      <c r="H1688">
        <v>26</v>
      </c>
      <c r="I1688">
        <v>31</v>
      </c>
      <c r="J1688">
        <v>73</v>
      </c>
      <c r="K1688" t="s">
        <v>64</v>
      </c>
      <c r="L1688" t="s">
        <v>30</v>
      </c>
    </row>
    <row r="1689" spans="1:12" x14ac:dyDescent="0.25">
      <c r="A1689">
        <v>202311</v>
      </c>
      <c r="B1689" t="s">
        <v>392</v>
      </c>
      <c r="C1689" t="s">
        <v>56</v>
      </c>
      <c r="D1689">
        <v>62</v>
      </c>
      <c r="E1689">
        <v>78</v>
      </c>
      <c r="F1689">
        <v>36</v>
      </c>
      <c r="G1689">
        <v>7</v>
      </c>
      <c r="H1689">
        <v>28</v>
      </c>
      <c r="I1689">
        <v>24</v>
      </c>
      <c r="J1689">
        <v>78</v>
      </c>
      <c r="K1689" t="s">
        <v>64</v>
      </c>
      <c r="L1689" t="s">
        <v>30</v>
      </c>
    </row>
    <row r="1690" spans="1:12" x14ac:dyDescent="0.25">
      <c r="A1690">
        <v>202311</v>
      </c>
      <c r="B1690" t="s">
        <v>393</v>
      </c>
      <c r="C1690" t="s">
        <v>56</v>
      </c>
      <c r="D1690">
        <v>38</v>
      </c>
      <c r="E1690">
        <v>59</v>
      </c>
      <c r="F1690">
        <v>32</v>
      </c>
      <c r="G1690">
        <v>8</v>
      </c>
      <c r="H1690">
        <v>33</v>
      </c>
      <c r="I1690">
        <v>26</v>
      </c>
      <c r="J1690">
        <v>59</v>
      </c>
      <c r="K1690" t="s">
        <v>64</v>
      </c>
      <c r="L1690" t="s">
        <v>30</v>
      </c>
    </row>
    <row r="1691" spans="1:12" x14ac:dyDescent="0.25">
      <c r="A1691">
        <v>202311</v>
      </c>
      <c r="B1691" t="s">
        <v>364</v>
      </c>
      <c r="C1691" t="s">
        <v>58</v>
      </c>
      <c r="D1691">
        <v>59</v>
      </c>
      <c r="E1691">
        <v>70</v>
      </c>
      <c r="F1691">
        <v>55</v>
      </c>
      <c r="G1691">
        <v>2</v>
      </c>
      <c r="H1691">
        <v>33</v>
      </c>
      <c r="I1691">
        <v>3</v>
      </c>
      <c r="J1691">
        <v>70</v>
      </c>
      <c r="K1691" t="s">
        <v>64</v>
      </c>
      <c r="L1691" t="s">
        <v>30</v>
      </c>
    </row>
    <row r="1692" spans="1:12" x14ac:dyDescent="0.25">
      <c r="A1692">
        <v>202311</v>
      </c>
      <c r="B1692" t="s">
        <v>365</v>
      </c>
      <c r="C1692" t="s">
        <v>58</v>
      </c>
      <c r="D1692">
        <v>55</v>
      </c>
      <c r="E1692">
        <v>68</v>
      </c>
      <c r="F1692">
        <v>55</v>
      </c>
      <c r="G1692">
        <v>1</v>
      </c>
      <c r="H1692">
        <v>33</v>
      </c>
      <c r="I1692">
        <v>4</v>
      </c>
      <c r="J1692">
        <v>68</v>
      </c>
      <c r="K1692" t="s">
        <v>64</v>
      </c>
      <c r="L1692" t="s">
        <v>30</v>
      </c>
    </row>
    <row r="1693" spans="1:12" x14ac:dyDescent="0.25">
      <c r="A1693">
        <v>202311</v>
      </c>
      <c r="B1693" t="s">
        <v>366</v>
      </c>
      <c r="C1693" t="s">
        <v>58</v>
      </c>
      <c r="D1693">
        <v>63</v>
      </c>
      <c r="E1693">
        <v>72</v>
      </c>
      <c r="F1693">
        <v>55</v>
      </c>
      <c r="G1693">
        <v>1</v>
      </c>
      <c r="H1693">
        <v>35</v>
      </c>
      <c r="I1693">
        <v>4</v>
      </c>
      <c r="J1693">
        <v>72</v>
      </c>
      <c r="K1693" t="s">
        <v>64</v>
      </c>
      <c r="L1693" t="s">
        <v>30</v>
      </c>
    </row>
    <row r="1694" spans="1:12" x14ac:dyDescent="0.25">
      <c r="A1694">
        <v>202311</v>
      </c>
      <c r="B1694" t="s">
        <v>367</v>
      </c>
      <c r="C1694" t="s">
        <v>58</v>
      </c>
      <c r="D1694">
        <v>63</v>
      </c>
      <c r="E1694">
        <v>75</v>
      </c>
      <c r="F1694">
        <v>55</v>
      </c>
      <c r="G1694">
        <v>2</v>
      </c>
      <c r="H1694">
        <v>31</v>
      </c>
      <c r="I1694">
        <v>6</v>
      </c>
      <c r="J1694">
        <v>75</v>
      </c>
      <c r="K1694" t="s">
        <v>64</v>
      </c>
      <c r="L1694" t="s">
        <v>30</v>
      </c>
    </row>
    <row r="1695" spans="1:12" x14ac:dyDescent="0.25">
      <c r="A1695">
        <v>202311</v>
      </c>
      <c r="B1695" t="s">
        <v>368</v>
      </c>
      <c r="C1695" t="s">
        <v>58</v>
      </c>
      <c r="D1695">
        <v>45</v>
      </c>
      <c r="E1695">
        <v>51</v>
      </c>
      <c r="F1695">
        <v>54</v>
      </c>
      <c r="G1695">
        <v>2</v>
      </c>
      <c r="H1695">
        <v>22</v>
      </c>
      <c r="I1695">
        <v>2</v>
      </c>
      <c r="J1695">
        <v>54</v>
      </c>
      <c r="K1695" t="s">
        <v>62</v>
      </c>
      <c r="L1695" t="s">
        <v>30</v>
      </c>
    </row>
    <row r="1696" spans="1:12" x14ac:dyDescent="0.25">
      <c r="A1696">
        <v>202311</v>
      </c>
      <c r="B1696" t="s">
        <v>369</v>
      </c>
      <c r="C1696" t="s">
        <v>58</v>
      </c>
      <c r="D1696">
        <v>44</v>
      </c>
      <c r="E1696">
        <v>60</v>
      </c>
      <c r="F1696">
        <v>54</v>
      </c>
      <c r="G1696" t="s">
        <v>14</v>
      </c>
      <c r="H1696">
        <v>17</v>
      </c>
      <c r="I1696">
        <v>5</v>
      </c>
      <c r="J1696">
        <v>60</v>
      </c>
      <c r="K1696" t="s">
        <v>64</v>
      </c>
      <c r="L1696" t="s">
        <v>30</v>
      </c>
    </row>
    <row r="1697" spans="1:12" x14ac:dyDescent="0.25">
      <c r="A1697">
        <v>202311</v>
      </c>
      <c r="B1697" t="s">
        <v>370</v>
      </c>
      <c r="C1697" t="s">
        <v>58</v>
      </c>
      <c r="D1697">
        <v>68</v>
      </c>
      <c r="E1697">
        <v>84</v>
      </c>
      <c r="F1697">
        <v>54</v>
      </c>
      <c r="G1697" t="s">
        <v>14</v>
      </c>
      <c r="H1697">
        <v>28</v>
      </c>
      <c r="I1697">
        <v>4</v>
      </c>
      <c r="J1697">
        <v>84</v>
      </c>
      <c r="K1697" t="s">
        <v>64</v>
      </c>
      <c r="L1697" t="s">
        <v>30</v>
      </c>
    </row>
    <row r="1698" spans="1:12" x14ac:dyDescent="0.25">
      <c r="A1698">
        <v>202311</v>
      </c>
      <c r="B1698" t="s">
        <v>371</v>
      </c>
      <c r="C1698" t="s">
        <v>58</v>
      </c>
      <c r="D1698">
        <v>64</v>
      </c>
      <c r="E1698">
        <v>75</v>
      </c>
      <c r="F1698">
        <v>55</v>
      </c>
      <c r="G1698">
        <v>11</v>
      </c>
      <c r="H1698">
        <v>26</v>
      </c>
      <c r="I1698">
        <v>5</v>
      </c>
      <c r="J1698">
        <v>75</v>
      </c>
      <c r="K1698" t="s">
        <v>64</v>
      </c>
      <c r="L1698" t="s">
        <v>30</v>
      </c>
    </row>
    <row r="1699" spans="1:12" x14ac:dyDescent="0.25">
      <c r="A1699">
        <v>202311</v>
      </c>
      <c r="B1699" t="s">
        <v>372</v>
      </c>
      <c r="C1699" t="s">
        <v>58</v>
      </c>
      <c r="D1699">
        <v>62</v>
      </c>
      <c r="E1699">
        <v>72</v>
      </c>
      <c r="F1699">
        <v>56</v>
      </c>
      <c r="G1699">
        <v>12</v>
      </c>
      <c r="H1699">
        <v>35</v>
      </c>
      <c r="I1699">
        <v>3</v>
      </c>
      <c r="J1699">
        <v>72</v>
      </c>
      <c r="K1699" t="s">
        <v>64</v>
      </c>
      <c r="L1699" t="s">
        <v>30</v>
      </c>
    </row>
    <row r="1700" spans="1:12" x14ac:dyDescent="0.25">
      <c r="A1700">
        <v>202311</v>
      </c>
      <c r="B1700" t="s">
        <v>373</v>
      </c>
      <c r="C1700" t="s">
        <v>58</v>
      </c>
      <c r="D1700">
        <v>63</v>
      </c>
      <c r="E1700">
        <v>70</v>
      </c>
      <c r="F1700">
        <v>55</v>
      </c>
      <c r="G1700">
        <v>12</v>
      </c>
      <c r="H1700">
        <v>35</v>
      </c>
      <c r="I1700">
        <v>5</v>
      </c>
      <c r="J1700">
        <v>70</v>
      </c>
      <c r="K1700" t="s">
        <v>64</v>
      </c>
      <c r="L1700" t="s">
        <v>30</v>
      </c>
    </row>
    <row r="1701" spans="1:12" x14ac:dyDescent="0.25">
      <c r="A1701">
        <v>202311</v>
      </c>
      <c r="B1701" t="s">
        <v>374</v>
      </c>
      <c r="C1701" t="s">
        <v>58</v>
      </c>
      <c r="D1701">
        <v>63</v>
      </c>
      <c r="E1701">
        <v>64</v>
      </c>
      <c r="F1701">
        <v>54</v>
      </c>
      <c r="G1701">
        <v>10</v>
      </c>
      <c r="H1701">
        <v>26</v>
      </c>
      <c r="I1701">
        <v>8</v>
      </c>
      <c r="J1701">
        <v>64</v>
      </c>
      <c r="K1701" t="s">
        <v>64</v>
      </c>
      <c r="L1701" t="s">
        <v>30</v>
      </c>
    </row>
    <row r="1702" spans="1:12" x14ac:dyDescent="0.25">
      <c r="A1702">
        <v>202311</v>
      </c>
      <c r="B1702" t="s">
        <v>375</v>
      </c>
      <c r="C1702" t="s">
        <v>58</v>
      </c>
      <c r="D1702">
        <v>53</v>
      </c>
      <c r="E1702">
        <v>56</v>
      </c>
      <c r="F1702">
        <v>53</v>
      </c>
      <c r="G1702">
        <v>12</v>
      </c>
      <c r="H1702">
        <v>30</v>
      </c>
      <c r="I1702">
        <v>6</v>
      </c>
      <c r="J1702">
        <v>56</v>
      </c>
      <c r="K1702" t="s">
        <v>64</v>
      </c>
      <c r="L1702" t="s">
        <v>30</v>
      </c>
    </row>
    <row r="1703" spans="1:12" x14ac:dyDescent="0.25">
      <c r="A1703">
        <v>202311</v>
      </c>
      <c r="B1703" t="s">
        <v>376</v>
      </c>
      <c r="C1703" t="s">
        <v>58</v>
      </c>
      <c r="D1703">
        <v>52</v>
      </c>
      <c r="E1703">
        <v>59</v>
      </c>
      <c r="F1703">
        <v>54</v>
      </c>
      <c r="G1703">
        <v>13</v>
      </c>
      <c r="H1703">
        <v>27</v>
      </c>
      <c r="I1703">
        <v>10</v>
      </c>
      <c r="J1703">
        <v>59</v>
      </c>
      <c r="K1703" t="s">
        <v>64</v>
      </c>
      <c r="L1703" t="s">
        <v>30</v>
      </c>
    </row>
    <row r="1704" spans="1:12" x14ac:dyDescent="0.25">
      <c r="A1704">
        <v>202311</v>
      </c>
      <c r="B1704" t="s">
        <v>377</v>
      </c>
      <c r="C1704" t="s">
        <v>58</v>
      </c>
      <c r="D1704">
        <v>52</v>
      </c>
      <c r="E1704">
        <v>64</v>
      </c>
      <c r="F1704">
        <v>55</v>
      </c>
      <c r="G1704">
        <v>12</v>
      </c>
      <c r="H1704">
        <v>27</v>
      </c>
      <c r="I1704">
        <v>9</v>
      </c>
      <c r="J1704">
        <v>64</v>
      </c>
      <c r="K1704" t="s">
        <v>64</v>
      </c>
      <c r="L1704" t="s">
        <v>30</v>
      </c>
    </row>
    <row r="1705" spans="1:12" x14ac:dyDescent="0.25">
      <c r="A1705">
        <v>202311</v>
      </c>
      <c r="B1705" t="s">
        <v>378</v>
      </c>
      <c r="C1705" t="s">
        <v>58</v>
      </c>
      <c r="D1705">
        <v>41</v>
      </c>
      <c r="E1705">
        <v>62</v>
      </c>
      <c r="F1705">
        <v>55</v>
      </c>
      <c r="G1705">
        <v>12</v>
      </c>
      <c r="H1705">
        <v>25</v>
      </c>
      <c r="I1705">
        <v>7</v>
      </c>
      <c r="J1705">
        <v>62</v>
      </c>
      <c r="K1705" t="s">
        <v>64</v>
      </c>
      <c r="L1705" t="s">
        <v>30</v>
      </c>
    </row>
    <row r="1706" spans="1:12" x14ac:dyDescent="0.25">
      <c r="A1706">
        <v>202311</v>
      </c>
      <c r="B1706" t="s">
        <v>379</v>
      </c>
      <c r="C1706" t="s">
        <v>58</v>
      </c>
      <c r="D1706">
        <v>52</v>
      </c>
      <c r="E1706">
        <v>78</v>
      </c>
      <c r="F1706">
        <v>56</v>
      </c>
      <c r="G1706">
        <v>13</v>
      </c>
      <c r="H1706">
        <v>31</v>
      </c>
      <c r="I1706">
        <v>12</v>
      </c>
      <c r="J1706">
        <v>78</v>
      </c>
      <c r="K1706" t="s">
        <v>64</v>
      </c>
      <c r="L1706" t="s">
        <v>30</v>
      </c>
    </row>
    <row r="1707" spans="1:12" x14ac:dyDescent="0.25">
      <c r="A1707">
        <v>202311</v>
      </c>
      <c r="B1707" t="s">
        <v>380</v>
      </c>
      <c r="C1707" t="s">
        <v>58</v>
      </c>
      <c r="D1707">
        <v>51</v>
      </c>
      <c r="E1707">
        <v>72</v>
      </c>
      <c r="F1707">
        <v>55</v>
      </c>
      <c r="G1707">
        <v>14</v>
      </c>
      <c r="H1707">
        <v>32</v>
      </c>
      <c r="I1707">
        <v>12</v>
      </c>
      <c r="J1707">
        <v>72</v>
      </c>
      <c r="K1707" t="s">
        <v>64</v>
      </c>
      <c r="L1707" t="s">
        <v>30</v>
      </c>
    </row>
    <row r="1708" spans="1:12" x14ac:dyDescent="0.25">
      <c r="A1708">
        <v>202311</v>
      </c>
      <c r="B1708" t="s">
        <v>381</v>
      </c>
      <c r="C1708" t="s">
        <v>58</v>
      </c>
      <c r="D1708">
        <v>51</v>
      </c>
      <c r="E1708">
        <v>76</v>
      </c>
      <c r="F1708">
        <v>55</v>
      </c>
      <c r="G1708">
        <v>12</v>
      </c>
      <c r="H1708">
        <v>23</v>
      </c>
      <c r="I1708">
        <v>10</v>
      </c>
      <c r="J1708">
        <v>76</v>
      </c>
      <c r="K1708" t="s">
        <v>64</v>
      </c>
      <c r="L1708" t="s">
        <v>30</v>
      </c>
    </row>
    <row r="1709" spans="1:12" x14ac:dyDescent="0.25">
      <c r="A1709">
        <v>202311</v>
      </c>
      <c r="B1709" t="s">
        <v>382</v>
      </c>
      <c r="C1709" t="s">
        <v>58</v>
      </c>
      <c r="D1709">
        <v>45</v>
      </c>
      <c r="E1709">
        <v>68</v>
      </c>
      <c r="F1709">
        <v>55</v>
      </c>
      <c r="G1709">
        <v>13</v>
      </c>
      <c r="H1709">
        <v>27</v>
      </c>
      <c r="I1709">
        <v>10</v>
      </c>
      <c r="J1709">
        <v>68</v>
      </c>
      <c r="K1709" t="s">
        <v>64</v>
      </c>
      <c r="L1709" t="s">
        <v>30</v>
      </c>
    </row>
    <row r="1710" spans="1:12" x14ac:dyDescent="0.25">
      <c r="A1710">
        <v>202311</v>
      </c>
      <c r="B1710" t="s">
        <v>383</v>
      </c>
      <c r="C1710" t="s">
        <v>58</v>
      </c>
      <c r="D1710">
        <v>48</v>
      </c>
      <c r="E1710">
        <v>66</v>
      </c>
      <c r="F1710">
        <v>55</v>
      </c>
      <c r="G1710">
        <v>11</v>
      </c>
      <c r="H1710">
        <v>29</v>
      </c>
      <c r="I1710">
        <v>8</v>
      </c>
      <c r="J1710">
        <v>66</v>
      </c>
      <c r="K1710" t="s">
        <v>64</v>
      </c>
      <c r="L1710" t="s">
        <v>30</v>
      </c>
    </row>
    <row r="1711" spans="1:12" x14ac:dyDescent="0.25">
      <c r="A1711">
        <v>202311</v>
      </c>
      <c r="B1711" t="s">
        <v>384</v>
      </c>
      <c r="C1711" t="s">
        <v>58</v>
      </c>
      <c r="D1711">
        <v>50</v>
      </c>
      <c r="E1711">
        <v>73</v>
      </c>
      <c r="F1711">
        <v>55</v>
      </c>
      <c r="G1711">
        <v>12</v>
      </c>
      <c r="H1711">
        <v>25</v>
      </c>
      <c r="I1711">
        <v>13</v>
      </c>
      <c r="J1711">
        <v>73</v>
      </c>
      <c r="K1711" t="s">
        <v>64</v>
      </c>
      <c r="L1711" t="s">
        <v>30</v>
      </c>
    </row>
    <row r="1712" spans="1:12" x14ac:dyDescent="0.25">
      <c r="A1712">
        <v>202311</v>
      </c>
      <c r="B1712" t="s">
        <v>385</v>
      </c>
      <c r="C1712" t="s">
        <v>58</v>
      </c>
      <c r="D1712">
        <v>44</v>
      </c>
      <c r="E1712">
        <v>63</v>
      </c>
      <c r="F1712">
        <v>55</v>
      </c>
      <c r="G1712">
        <v>13</v>
      </c>
      <c r="H1712">
        <v>32</v>
      </c>
      <c r="I1712">
        <v>10</v>
      </c>
      <c r="J1712">
        <v>63</v>
      </c>
      <c r="K1712" t="s">
        <v>64</v>
      </c>
      <c r="L1712" t="s">
        <v>30</v>
      </c>
    </row>
    <row r="1713" spans="1:12" x14ac:dyDescent="0.25">
      <c r="A1713">
        <v>202311</v>
      </c>
      <c r="B1713" t="s">
        <v>386</v>
      </c>
      <c r="C1713" t="s">
        <v>58</v>
      </c>
      <c r="D1713">
        <v>51</v>
      </c>
      <c r="E1713">
        <v>82</v>
      </c>
      <c r="F1713">
        <v>56</v>
      </c>
      <c r="G1713">
        <v>14</v>
      </c>
      <c r="H1713">
        <v>31</v>
      </c>
      <c r="I1713">
        <v>16</v>
      </c>
      <c r="J1713">
        <v>82</v>
      </c>
      <c r="K1713" t="s">
        <v>64</v>
      </c>
      <c r="L1713" t="s">
        <v>30</v>
      </c>
    </row>
    <row r="1714" spans="1:12" x14ac:dyDescent="0.25">
      <c r="A1714">
        <v>202311</v>
      </c>
      <c r="B1714" t="s">
        <v>387</v>
      </c>
      <c r="C1714" t="s">
        <v>58</v>
      </c>
      <c r="D1714">
        <v>66</v>
      </c>
      <c r="E1714">
        <v>101</v>
      </c>
      <c r="F1714">
        <v>55</v>
      </c>
      <c r="G1714">
        <v>12</v>
      </c>
      <c r="H1714">
        <v>22</v>
      </c>
      <c r="I1714">
        <v>21</v>
      </c>
      <c r="J1714">
        <v>101</v>
      </c>
      <c r="K1714" t="s">
        <v>64</v>
      </c>
      <c r="L1714" t="s">
        <v>60</v>
      </c>
    </row>
    <row r="1715" spans="1:12" x14ac:dyDescent="0.25">
      <c r="A1715">
        <v>202311</v>
      </c>
      <c r="B1715" t="s">
        <v>388</v>
      </c>
      <c r="C1715" t="s">
        <v>58</v>
      </c>
      <c r="D1715">
        <v>56</v>
      </c>
      <c r="E1715">
        <v>75</v>
      </c>
      <c r="F1715">
        <v>56</v>
      </c>
      <c r="G1715">
        <v>12</v>
      </c>
      <c r="H1715">
        <v>16</v>
      </c>
      <c r="I1715">
        <v>15</v>
      </c>
      <c r="J1715">
        <v>75</v>
      </c>
      <c r="K1715" t="s">
        <v>64</v>
      </c>
      <c r="L1715" t="s">
        <v>30</v>
      </c>
    </row>
    <row r="1716" spans="1:12" x14ac:dyDescent="0.25">
      <c r="A1716">
        <v>202311</v>
      </c>
      <c r="B1716" t="s">
        <v>389</v>
      </c>
      <c r="C1716" t="s">
        <v>58</v>
      </c>
      <c r="D1716">
        <v>46</v>
      </c>
      <c r="E1716">
        <v>62</v>
      </c>
      <c r="F1716">
        <v>56</v>
      </c>
      <c r="G1716">
        <v>13</v>
      </c>
      <c r="H1716">
        <v>19</v>
      </c>
      <c r="I1716">
        <v>16</v>
      </c>
      <c r="J1716">
        <v>62</v>
      </c>
      <c r="K1716" t="s">
        <v>64</v>
      </c>
      <c r="L1716" t="s">
        <v>30</v>
      </c>
    </row>
    <row r="1717" spans="1:12" x14ac:dyDescent="0.25">
      <c r="A1717">
        <v>202311</v>
      </c>
      <c r="B1717" t="s">
        <v>390</v>
      </c>
      <c r="C1717" t="s">
        <v>58</v>
      </c>
      <c r="D1717">
        <v>54</v>
      </c>
      <c r="E1717">
        <v>77</v>
      </c>
      <c r="F1717">
        <v>56</v>
      </c>
      <c r="G1717">
        <v>13</v>
      </c>
      <c r="H1717">
        <v>27</v>
      </c>
      <c r="I1717">
        <v>16</v>
      </c>
      <c r="J1717">
        <v>77</v>
      </c>
      <c r="K1717" t="s">
        <v>64</v>
      </c>
      <c r="L1717" t="s">
        <v>30</v>
      </c>
    </row>
    <row r="1718" spans="1:12" x14ac:dyDescent="0.25">
      <c r="A1718">
        <v>202311</v>
      </c>
      <c r="B1718" t="s">
        <v>391</v>
      </c>
      <c r="C1718" t="s">
        <v>58</v>
      </c>
      <c r="D1718">
        <v>55</v>
      </c>
      <c r="E1718">
        <v>80</v>
      </c>
      <c r="F1718">
        <v>57</v>
      </c>
      <c r="G1718">
        <v>13</v>
      </c>
      <c r="H1718">
        <v>24</v>
      </c>
      <c r="I1718">
        <v>14</v>
      </c>
      <c r="J1718">
        <v>80</v>
      </c>
      <c r="K1718" t="s">
        <v>64</v>
      </c>
      <c r="L1718" t="s">
        <v>30</v>
      </c>
    </row>
    <row r="1719" spans="1:12" x14ac:dyDescent="0.25">
      <c r="A1719">
        <v>202311</v>
      </c>
      <c r="B1719" t="s">
        <v>392</v>
      </c>
      <c r="C1719" t="s">
        <v>58</v>
      </c>
      <c r="D1719">
        <v>56</v>
      </c>
      <c r="E1719">
        <v>44</v>
      </c>
      <c r="F1719">
        <v>56</v>
      </c>
      <c r="G1719">
        <v>13</v>
      </c>
      <c r="H1719">
        <v>18</v>
      </c>
      <c r="I1719">
        <v>12</v>
      </c>
      <c r="J1719">
        <v>56</v>
      </c>
      <c r="K1719" t="s">
        <v>15</v>
      </c>
      <c r="L1719" t="s">
        <v>30</v>
      </c>
    </row>
    <row r="1720" spans="1:12" x14ac:dyDescent="0.25">
      <c r="A1720">
        <v>202311</v>
      </c>
      <c r="B1720" t="s">
        <v>393</v>
      </c>
      <c r="C1720" t="s">
        <v>58</v>
      </c>
      <c r="D1720">
        <v>37</v>
      </c>
      <c r="E1720">
        <v>43</v>
      </c>
      <c r="F1720">
        <v>55</v>
      </c>
      <c r="G1720">
        <v>13</v>
      </c>
      <c r="H1720">
        <v>21</v>
      </c>
      <c r="I1720">
        <v>8</v>
      </c>
      <c r="J1720">
        <v>55</v>
      </c>
      <c r="K1720" t="s">
        <v>62</v>
      </c>
      <c r="L1720" t="s">
        <v>30</v>
      </c>
    </row>
    <row r="1721" spans="1:12" x14ac:dyDescent="0.25">
      <c r="A1721">
        <v>202311</v>
      </c>
      <c r="B1721" t="s">
        <v>364</v>
      </c>
      <c r="C1721" t="s">
        <v>59</v>
      </c>
      <c r="D1721">
        <v>80</v>
      </c>
      <c r="E1721">
        <v>104</v>
      </c>
      <c r="F1721">
        <v>34</v>
      </c>
      <c r="G1721">
        <v>24</v>
      </c>
      <c r="H1721">
        <v>24</v>
      </c>
      <c r="I1721">
        <v>27</v>
      </c>
      <c r="J1721">
        <v>104</v>
      </c>
      <c r="K1721" t="s">
        <v>64</v>
      </c>
      <c r="L1721" t="s">
        <v>60</v>
      </c>
    </row>
    <row r="1722" spans="1:12" x14ac:dyDescent="0.25">
      <c r="A1722">
        <v>202311</v>
      </c>
      <c r="B1722" t="s">
        <v>365</v>
      </c>
      <c r="C1722" t="s">
        <v>59</v>
      </c>
      <c r="D1722">
        <v>80</v>
      </c>
      <c r="E1722">
        <v>109</v>
      </c>
      <c r="F1722">
        <v>29</v>
      </c>
      <c r="G1722">
        <v>31</v>
      </c>
      <c r="H1722">
        <v>27</v>
      </c>
      <c r="I1722">
        <v>26</v>
      </c>
      <c r="J1722">
        <v>109</v>
      </c>
      <c r="K1722" t="s">
        <v>64</v>
      </c>
      <c r="L1722" t="s">
        <v>60</v>
      </c>
    </row>
    <row r="1723" spans="1:12" x14ac:dyDescent="0.25">
      <c r="A1723">
        <v>202311</v>
      </c>
      <c r="B1723" t="s">
        <v>366</v>
      </c>
      <c r="C1723" t="s">
        <v>59</v>
      </c>
      <c r="D1723">
        <v>82</v>
      </c>
      <c r="E1723">
        <v>108</v>
      </c>
      <c r="F1723">
        <v>29</v>
      </c>
      <c r="G1723">
        <v>34</v>
      </c>
      <c r="H1723">
        <v>24</v>
      </c>
      <c r="I1723">
        <v>28</v>
      </c>
      <c r="J1723">
        <v>108</v>
      </c>
      <c r="K1723" t="s">
        <v>64</v>
      </c>
      <c r="L1723" t="s">
        <v>60</v>
      </c>
    </row>
    <row r="1724" spans="1:12" x14ac:dyDescent="0.25">
      <c r="A1724">
        <v>202311</v>
      </c>
      <c r="B1724" t="s">
        <v>367</v>
      </c>
      <c r="C1724" t="s">
        <v>59</v>
      </c>
      <c r="D1724">
        <v>89</v>
      </c>
      <c r="E1724">
        <v>124</v>
      </c>
      <c r="F1724">
        <v>30</v>
      </c>
      <c r="G1724">
        <v>32</v>
      </c>
      <c r="H1724">
        <v>19</v>
      </c>
      <c r="I1724">
        <v>27</v>
      </c>
      <c r="J1724">
        <v>124</v>
      </c>
      <c r="K1724" t="s">
        <v>64</v>
      </c>
      <c r="L1724" t="s">
        <v>60</v>
      </c>
    </row>
    <row r="1725" spans="1:12" x14ac:dyDescent="0.25">
      <c r="A1725">
        <v>202310</v>
      </c>
      <c r="B1725" t="s">
        <v>333</v>
      </c>
      <c r="C1725" t="s">
        <v>59</v>
      </c>
      <c r="D1725">
        <v>81</v>
      </c>
      <c r="E1725">
        <v>129</v>
      </c>
      <c r="F1725">
        <v>29</v>
      </c>
      <c r="G1725">
        <v>18</v>
      </c>
      <c r="H1725">
        <v>24</v>
      </c>
      <c r="I1725">
        <v>14</v>
      </c>
      <c r="J1725">
        <v>129</v>
      </c>
      <c r="K1725" t="s">
        <v>64</v>
      </c>
      <c r="L1725" t="s">
        <v>60</v>
      </c>
    </row>
    <row r="1726" spans="1:12" x14ac:dyDescent="0.25">
      <c r="A1726">
        <v>202310</v>
      </c>
      <c r="B1726" t="s">
        <v>334</v>
      </c>
      <c r="C1726" t="s">
        <v>59</v>
      </c>
      <c r="D1726">
        <v>88</v>
      </c>
      <c r="E1726">
        <v>122</v>
      </c>
      <c r="F1726">
        <v>29</v>
      </c>
      <c r="G1726">
        <v>25</v>
      </c>
      <c r="H1726">
        <v>24</v>
      </c>
      <c r="I1726">
        <v>21</v>
      </c>
      <c r="J1726">
        <v>122</v>
      </c>
      <c r="K1726" t="s">
        <v>64</v>
      </c>
      <c r="L1726" t="s">
        <v>60</v>
      </c>
    </row>
    <row r="1727" spans="1:12" x14ac:dyDescent="0.25">
      <c r="A1727">
        <v>202310</v>
      </c>
      <c r="B1727" t="s">
        <v>335</v>
      </c>
      <c r="C1727" t="s">
        <v>59</v>
      </c>
      <c r="D1727">
        <v>82</v>
      </c>
      <c r="E1727">
        <v>116</v>
      </c>
      <c r="F1727">
        <v>30</v>
      </c>
      <c r="G1727">
        <v>19</v>
      </c>
      <c r="H1727">
        <v>23</v>
      </c>
      <c r="I1727">
        <v>14</v>
      </c>
      <c r="J1727">
        <v>116</v>
      </c>
      <c r="K1727" t="s">
        <v>64</v>
      </c>
      <c r="L1727" t="s">
        <v>60</v>
      </c>
    </row>
    <row r="1728" spans="1:12" x14ac:dyDescent="0.25">
      <c r="A1728">
        <v>202310</v>
      </c>
      <c r="B1728" t="s">
        <v>336</v>
      </c>
      <c r="C1728" t="s">
        <v>59</v>
      </c>
      <c r="D1728">
        <v>75</v>
      </c>
      <c r="E1728">
        <v>106</v>
      </c>
      <c r="F1728">
        <v>29</v>
      </c>
      <c r="G1728">
        <v>16</v>
      </c>
      <c r="H1728">
        <v>23</v>
      </c>
      <c r="I1728">
        <v>10</v>
      </c>
      <c r="J1728">
        <v>106</v>
      </c>
      <c r="K1728" t="s">
        <v>64</v>
      </c>
      <c r="L1728" t="s">
        <v>60</v>
      </c>
    </row>
    <row r="1729" spans="1:12" x14ac:dyDescent="0.25">
      <c r="A1729">
        <v>202310</v>
      </c>
      <c r="B1729" t="s">
        <v>337</v>
      </c>
      <c r="C1729" t="s">
        <v>59</v>
      </c>
      <c r="D1729">
        <v>77</v>
      </c>
      <c r="E1729">
        <v>109</v>
      </c>
      <c r="F1729">
        <v>30</v>
      </c>
      <c r="G1729">
        <v>24</v>
      </c>
      <c r="H1729">
        <v>19</v>
      </c>
      <c r="I1729">
        <v>21</v>
      </c>
      <c r="J1729">
        <v>109</v>
      </c>
      <c r="K1729" t="s">
        <v>64</v>
      </c>
      <c r="L1729" t="s">
        <v>60</v>
      </c>
    </row>
    <row r="1730" spans="1:12" x14ac:dyDescent="0.25">
      <c r="A1730">
        <v>202310</v>
      </c>
      <c r="B1730" t="s">
        <v>338</v>
      </c>
      <c r="C1730" t="s">
        <v>59</v>
      </c>
      <c r="D1730">
        <v>77</v>
      </c>
      <c r="E1730">
        <v>114</v>
      </c>
      <c r="F1730">
        <v>29</v>
      </c>
      <c r="G1730">
        <v>26</v>
      </c>
      <c r="H1730">
        <v>23</v>
      </c>
      <c r="I1730">
        <v>20</v>
      </c>
      <c r="J1730">
        <v>114</v>
      </c>
      <c r="K1730" t="s">
        <v>64</v>
      </c>
      <c r="L1730" t="s">
        <v>60</v>
      </c>
    </row>
    <row r="1731" spans="1:12" x14ac:dyDescent="0.25">
      <c r="A1731">
        <v>202310</v>
      </c>
      <c r="B1731" t="s">
        <v>339</v>
      </c>
      <c r="C1731" t="s">
        <v>59</v>
      </c>
      <c r="D1731">
        <v>86</v>
      </c>
      <c r="E1731">
        <v>133</v>
      </c>
      <c r="F1731">
        <v>29</v>
      </c>
      <c r="G1731">
        <v>20</v>
      </c>
      <c r="H1731">
        <v>22</v>
      </c>
      <c r="I1731">
        <v>16</v>
      </c>
      <c r="J1731">
        <v>133</v>
      </c>
      <c r="K1731" t="s">
        <v>64</v>
      </c>
      <c r="L1731" t="s">
        <v>60</v>
      </c>
    </row>
    <row r="1732" spans="1:12" x14ac:dyDescent="0.25">
      <c r="A1732">
        <v>202310</v>
      </c>
      <c r="B1732" t="s">
        <v>340</v>
      </c>
      <c r="C1732" t="s">
        <v>59</v>
      </c>
      <c r="D1732">
        <v>75</v>
      </c>
      <c r="E1732">
        <v>107</v>
      </c>
      <c r="F1732">
        <v>29</v>
      </c>
      <c r="G1732">
        <v>20</v>
      </c>
      <c r="H1732">
        <v>27</v>
      </c>
      <c r="I1732">
        <v>17</v>
      </c>
      <c r="J1732">
        <v>107</v>
      </c>
      <c r="K1732" t="s">
        <v>64</v>
      </c>
      <c r="L1732" t="s">
        <v>60</v>
      </c>
    </row>
    <row r="1733" spans="1:12" x14ac:dyDescent="0.25">
      <c r="A1733">
        <v>202310</v>
      </c>
      <c r="B1733" t="s">
        <v>341</v>
      </c>
      <c r="C1733" t="s">
        <v>59</v>
      </c>
      <c r="D1733">
        <v>61</v>
      </c>
      <c r="E1733">
        <v>103</v>
      </c>
      <c r="F1733">
        <v>28</v>
      </c>
      <c r="G1733">
        <v>20</v>
      </c>
      <c r="H1733">
        <v>34</v>
      </c>
      <c r="I1733">
        <v>17</v>
      </c>
      <c r="J1733">
        <v>103</v>
      </c>
      <c r="K1733" t="s">
        <v>64</v>
      </c>
      <c r="L1733" t="s">
        <v>60</v>
      </c>
    </row>
    <row r="1734" spans="1:12" x14ac:dyDescent="0.25">
      <c r="A1734">
        <v>202310</v>
      </c>
      <c r="B1734" t="s">
        <v>342</v>
      </c>
      <c r="C1734" t="s">
        <v>59</v>
      </c>
      <c r="D1734">
        <v>82</v>
      </c>
      <c r="E1734">
        <v>114</v>
      </c>
      <c r="F1734">
        <v>30</v>
      </c>
      <c r="G1734">
        <v>29</v>
      </c>
      <c r="H1734">
        <v>26</v>
      </c>
      <c r="I1734">
        <v>22</v>
      </c>
      <c r="J1734">
        <v>114</v>
      </c>
      <c r="K1734" t="s">
        <v>64</v>
      </c>
      <c r="L1734" t="s">
        <v>60</v>
      </c>
    </row>
    <row r="1735" spans="1:12" x14ac:dyDescent="0.25">
      <c r="A1735">
        <v>202310</v>
      </c>
      <c r="B1735" t="s">
        <v>343</v>
      </c>
      <c r="C1735" t="s">
        <v>59</v>
      </c>
      <c r="D1735">
        <v>83</v>
      </c>
      <c r="E1735">
        <v>116</v>
      </c>
      <c r="F1735">
        <v>30</v>
      </c>
      <c r="G1735">
        <v>27</v>
      </c>
      <c r="H1735">
        <v>27</v>
      </c>
      <c r="I1735">
        <v>23</v>
      </c>
      <c r="J1735">
        <v>116</v>
      </c>
      <c r="K1735" t="s">
        <v>64</v>
      </c>
      <c r="L1735" t="s">
        <v>60</v>
      </c>
    </row>
    <row r="1736" spans="1:12" x14ac:dyDescent="0.25">
      <c r="A1736">
        <v>202310</v>
      </c>
      <c r="B1736" t="s">
        <v>344</v>
      </c>
      <c r="C1736" t="s">
        <v>59</v>
      </c>
      <c r="D1736">
        <v>81</v>
      </c>
      <c r="E1736">
        <v>122</v>
      </c>
      <c r="F1736">
        <v>29</v>
      </c>
      <c r="G1736">
        <v>26</v>
      </c>
      <c r="H1736">
        <v>22</v>
      </c>
      <c r="I1736">
        <v>22</v>
      </c>
      <c r="J1736">
        <v>122</v>
      </c>
      <c r="K1736" t="s">
        <v>64</v>
      </c>
      <c r="L1736" t="s">
        <v>60</v>
      </c>
    </row>
    <row r="1737" spans="1:12" x14ac:dyDescent="0.25">
      <c r="A1737">
        <v>202310</v>
      </c>
      <c r="B1737" t="s">
        <v>345</v>
      </c>
      <c r="C1737" t="s">
        <v>59</v>
      </c>
      <c r="D1737">
        <v>94</v>
      </c>
      <c r="E1737">
        <v>150</v>
      </c>
      <c r="F1737">
        <v>30</v>
      </c>
      <c r="G1737">
        <v>20</v>
      </c>
      <c r="H1737">
        <v>25</v>
      </c>
      <c r="I1737">
        <v>16</v>
      </c>
      <c r="J1737">
        <v>150</v>
      </c>
      <c r="K1737" t="s">
        <v>64</v>
      </c>
      <c r="L1737" t="s">
        <v>60</v>
      </c>
    </row>
    <row r="1738" spans="1:12" x14ac:dyDescent="0.25">
      <c r="A1738">
        <v>202310</v>
      </c>
      <c r="B1738" t="s">
        <v>346</v>
      </c>
      <c r="C1738" t="s">
        <v>59</v>
      </c>
      <c r="D1738">
        <v>92</v>
      </c>
      <c r="E1738">
        <v>108</v>
      </c>
      <c r="F1738">
        <v>32</v>
      </c>
      <c r="G1738">
        <v>22</v>
      </c>
      <c r="H1738">
        <v>28</v>
      </c>
      <c r="I1738">
        <v>20</v>
      </c>
      <c r="J1738">
        <v>108</v>
      </c>
      <c r="K1738" t="s">
        <v>64</v>
      </c>
      <c r="L1738" t="s">
        <v>60</v>
      </c>
    </row>
    <row r="1739" spans="1:12" x14ac:dyDescent="0.25">
      <c r="A1739">
        <v>202310</v>
      </c>
      <c r="B1739" t="s">
        <v>347</v>
      </c>
      <c r="C1739" t="s">
        <v>59</v>
      </c>
      <c r="D1739">
        <v>81</v>
      </c>
      <c r="E1739">
        <v>108</v>
      </c>
      <c r="F1739">
        <v>29</v>
      </c>
      <c r="G1739">
        <v>22</v>
      </c>
      <c r="H1739">
        <v>33</v>
      </c>
      <c r="I1739">
        <v>20</v>
      </c>
      <c r="J1739">
        <v>108</v>
      </c>
      <c r="K1739" t="s">
        <v>64</v>
      </c>
      <c r="L1739" t="s">
        <v>60</v>
      </c>
    </row>
    <row r="1740" spans="1:12" x14ac:dyDescent="0.25">
      <c r="A1740">
        <v>202310</v>
      </c>
      <c r="B1740" t="s">
        <v>348</v>
      </c>
      <c r="C1740" t="s">
        <v>190</v>
      </c>
      <c r="D1740">
        <v>61</v>
      </c>
      <c r="E1740">
        <v>86</v>
      </c>
      <c r="F1740">
        <v>27</v>
      </c>
      <c r="G1740">
        <v>18</v>
      </c>
      <c r="H1740">
        <v>71</v>
      </c>
      <c r="I1740">
        <v>15</v>
      </c>
      <c r="J1740">
        <v>86</v>
      </c>
      <c r="K1740" t="s">
        <v>64</v>
      </c>
      <c r="L1740" t="s">
        <v>30</v>
      </c>
    </row>
    <row r="1741" spans="1:12" x14ac:dyDescent="0.25">
      <c r="A1741">
        <v>202310</v>
      </c>
      <c r="B1741" t="s">
        <v>349</v>
      </c>
      <c r="C1741" t="s">
        <v>190</v>
      </c>
      <c r="D1741" t="s">
        <v>14</v>
      </c>
      <c r="E1741">
        <v>75</v>
      </c>
      <c r="F1741">
        <v>30</v>
      </c>
      <c r="G1741">
        <v>17</v>
      </c>
      <c r="H1741">
        <v>58</v>
      </c>
      <c r="I1741">
        <v>16</v>
      </c>
      <c r="J1741">
        <v>75</v>
      </c>
      <c r="K1741" t="s">
        <v>64</v>
      </c>
      <c r="L1741" t="s">
        <v>30</v>
      </c>
    </row>
    <row r="1742" spans="1:12" x14ac:dyDescent="0.25">
      <c r="A1742">
        <v>202310</v>
      </c>
      <c r="B1742" t="s">
        <v>350</v>
      </c>
      <c r="C1742" t="s">
        <v>190</v>
      </c>
      <c r="D1742">
        <v>23</v>
      </c>
      <c r="E1742">
        <v>65</v>
      </c>
      <c r="F1742">
        <v>28</v>
      </c>
      <c r="G1742">
        <v>15</v>
      </c>
      <c r="H1742">
        <v>55</v>
      </c>
      <c r="I1742">
        <v>11</v>
      </c>
      <c r="J1742">
        <v>65</v>
      </c>
      <c r="K1742" t="s">
        <v>64</v>
      </c>
      <c r="L1742" t="s">
        <v>30</v>
      </c>
    </row>
    <row r="1743" spans="1:12" x14ac:dyDescent="0.25">
      <c r="A1743">
        <v>202310</v>
      </c>
      <c r="B1743" t="s">
        <v>351</v>
      </c>
      <c r="C1743" t="s">
        <v>190</v>
      </c>
      <c r="D1743">
        <v>15</v>
      </c>
      <c r="E1743">
        <v>69</v>
      </c>
      <c r="F1743">
        <v>29</v>
      </c>
      <c r="G1743">
        <v>17</v>
      </c>
      <c r="H1743">
        <v>52</v>
      </c>
      <c r="I1743">
        <v>18</v>
      </c>
      <c r="J1743">
        <v>69</v>
      </c>
      <c r="K1743" t="s">
        <v>64</v>
      </c>
      <c r="L1743" t="s">
        <v>30</v>
      </c>
    </row>
    <row r="1744" spans="1:12" x14ac:dyDescent="0.25">
      <c r="A1744">
        <v>202310</v>
      </c>
      <c r="B1744" t="s">
        <v>352</v>
      </c>
      <c r="C1744" t="s">
        <v>190</v>
      </c>
      <c r="D1744">
        <v>14</v>
      </c>
      <c r="E1744">
        <v>65</v>
      </c>
      <c r="F1744">
        <v>29</v>
      </c>
      <c r="G1744">
        <v>16</v>
      </c>
      <c r="H1744">
        <v>57</v>
      </c>
      <c r="I1744">
        <v>15</v>
      </c>
      <c r="J1744">
        <v>65</v>
      </c>
      <c r="K1744" t="s">
        <v>64</v>
      </c>
      <c r="L1744" t="s">
        <v>30</v>
      </c>
    </row>
    <row r="1745" spans="1:12" x14ac:dyDescent="0.25">
      <c r="A1745">
        <v>202310</v>
      </c>
      <c r="B1745" t="s">
        <v>353</v>
      </c>
      <c r="C1745" t="s">
        <v>190</v>
      </c>
      <c r="D1745">
        <v>15</v>
      </c>
      <c r="E1745">
        <v>74</v>
      </c>
      <c r="F1745">
        <v>28</v>
      </c>
      <c r="G1745">
        <v>17</v>
      </c>
      <c r="H1745">
        <v>56</v>
      </c>
      <c r="I1745">
        <v>19</v>
      </c>
      <c r="J1745">
        <v>74</v>
      </c>
      <c r="K1745" t="s">
        <v>64</v>
      </c>
      <c r="L1745" t="s">
        <v>30</v>
      </c>
    </row>
    <row r="1746" spans="1:12" x14ac:dyDescent="0.25">
      <c r="A1746">
        <v>202310</v>
      </c>
      <c r="B1746" t="s">
        <v>354</v>
      </c>
      <c r="C1746" t="s">
        <v>190</v>
      </c>
      <c r="D1746" t="s">
        <v>14</v>
      </c>
      <c r="E1746">
        <v>85</v>
      </c>
      <c r="F1746">
        <v>28</v>
      </c>
      <c r="G1746">
        <v>19</v>
      </c>
      <c r="H1746">
        <v>55</v>
      </c>
      <c r="I1746">
        <v>24</v>
      </c>
      <c r="J1746">
        <v>85</v>
      </c>
      <c r="K1746" t="s">
        <v>64</v>
      </c>
      <c r="L1746" t="s">
        <v>30</v>
      </c>
    </row>
    <row r="1747" spans="1:12" x14ac:dyDescent="0.25">
      <c r="A1747">
        <v>202310</v>
      </c>
      <c r="B1747" t="s">
        <v>355</v>
      </c>
      <c r="C1747" t="s">
        <v>190</v>
      </c>
      <c r="D1747" t="s">
        <v>14</v>
      </c>
      <c r="E1747">
        <v>79</v>
      </c>
      <c r="F1747">
        <v>30</v>
      </c>
      <c r="G1747">
        <v>18</v>
      </c>
      <c r="H1747">
        <v>55</v>
      </c>
      <c r="I1747">
        <v>18</v>
      </c>
      <c r="J1747">
        <v>79</v>
      </c>
      <c r="K1747" t="s">
        <v>64</v>
      </c>
      <c r="L1747" t="s">
        <v>30</v>
      </c>
    </row>
    <row r="1748" spans="1:12" x14ac:dyDescent="0.25">
      <c r="A1748">
        <v>202310</v>
      </c>
      <c r="B1748" t="s">
        <v>356</v>
      </c>
      <c r="C1748" t="s">
        <v>190</v>
      </c>
      <c r="D1748" t="s">
        <v>14</v>
      </c>
      <c r="E1748">
        <v>81</v>
      </c>
      <c r="F1748">
        <v>29</v>
      </c>
      <c r="G1748">
        <v>18</v>
      </c>
      <c r="H1748">
        <v>47</v>
      </c>
      <c r="I1748">
        <v>16</v>
      </c>
      <c r="J1748">
        <v>81</v>
      </c>
      <c r="K1748" t="s">
        <v>64</v>
      </c>
      <c r="L1748" t="s">
        <v>30</v>
      </c>
    </row>
    <row r="1749" spans="1:12" x14ac:dyDescent="0.25">
      <c r="A1749">
        <v>202310</v>
      </c>
      <c r="B1749" t="s">
        <v>357</v>
      </c>
      <c r="C1749" t="s">
        <v>190</v>
      </c>
      <c r="D1749" t="s">
        <v>14</v>
      </c>
      <c r="E1749">
        <v>61</v>
      </c>
      <c r="F1749">
        <v>31</v>
      </c>
      <c r="G1749">
        <v>14</v>
      </c>
      <c r="H1749">
        <v>49</v>
      </c>
      <c r="I1749">
        <v>17</v>
      </c>
      <c r="J1749">
        <v>61</v>
      </c>
      <c r="K1749" t="s">
        <v>64</v>
      </c>
      <c r="L1749" t="s">
        <v>30</v>
      </c>
    </row>
    <row r="1750" spans="1:12" x14ac:dyDescent="0.25">
      <c r="A1750">
        <v>202310</v>
      </c>
      <c r="B1750" t="s">
        <v>358</v>
      </c>
      <c r="C1750" t="s">
        <v>190</v>
      </c>
      <c r="D1750" t="s">
        <v>14</v>
      </c>
      <c r="E1750">
        <v>63</v>
      </c>
      <c r="F1750">
        <v>29</v>
      </c>
      <c r="G1750">
        <v>15</v>
      </c>
      <c r="H1750">
        <v>52</v>
      </c>
      <c r="I1750">
        <v>15</v>
      </c>
      <c r="J1750">
        <v>63</v>
      </c>
      <c r="K1750" t="s">
        <v>64</v>
      </c>
      <c r="L1750" t="s">
        <v>30</v>
      </c>
    </row>
    <row r="1751" spans="1:12" x14ac:dyDescent="0.25">
      <c r="A1751">
        <v>202310</v>
      </c>
      <c r="B1751" t="s">
        <v>359</v>
      </c>
      <c r="C1751" t="s">
        <v>190</v>
      </c>
      <c r="D1751">
        <v>59</v>
      </c>
      <c r="E1751">
        <v>75</v>
      </c>
      <c r="F1751">
        <v>28</v>
      </c>
      <c r="G1751">
        <v>17</v>
      </c>
      <c r="H1751">
        <v>58</v>
      </c>
      <c r="I1751">
        <v>16</v>
      </c>
      <c r="J1751">
        <v>75</v>
      </c>
      <c r="K1751" t="s">
        <v>64</v>
      </c>
      <c r="L1751" t="s">
        <v>30</v>
      </c>
    </row>
    <row r="1752" spans="1:12" x14ac:dyDescent="0.25">
      <c r="A1752">
        <v>202310</v>
      </c>
      <c r="B1752" t="s">
        <v>360</v>
      </c>
      <c r="C1752" t="s">
        <v>190</v>
      </c>
      <c r="D1752">
        <v>59</v>
      </c>
      <c r="E1752">
        <v>75</v>
      </c>
      <c r="F1752">
        <v>29</v>
      </c>
      <c r="G1752">
        <v>15</v>
      </c>
      <c r="H1752">
        <v>69</v>
      </c>
      <c r="I1752">
        <v>14</v>
      </c>
      <c r="J1752">
        <v>75</v>
      </c>
      <c r="K1752" t="s">
        <v>64</v>
      </c>
      <c r="L1752" t="s">
        <v>30</v>
      </c>
    </row>
    <row r="1753" spans="1:12" x14ac:dyDescent="0.25">
      <c r="A1753">
        <v>202310</v>
      </c>
      <c r="B1753" t="s">
        <v>361</v>
      </c>
      <c r="C1753" t="s">
        <v>190</v>
      </c>
      <c r="D1753">
        <v>59</v>
      </c>
      <c r="E1753">
        <v>77</v>
      </c>
      <c r="F1753">
        <v>29</v>
      </c>
      <c r="G1753">
        <v>17</v>
      </c>
      <c r="H1753">
        <v>55</v>
      </c>
      <c r="I1753">
        <v>16</v>
      </c>
      <c r="J1753">
        <v>77</v>
      </c>
      <c r="K1753" t="s">
        <v>64</v>
      </c>
      <c r="L1753" t="s">
        <v>30</v>
      </c>
    </row>
    <row r="1754" spans="1:12" x14ac:dyDescent="0.25">
      <c r="A1754">
        <v>202310</v>
      </c>
      <c r="B1754" t="s">
        <v>362</v>
      </c>
      <c r="C1754" t="s">
        <v>190</v>
      </c>
      <c r="D1754">
        <v>56</v>
      </c>
      <c r="E1754">
        <v>67</v>
      </c>
      <c r="F1754">
        <v>29</v>
      </c>
      <c r="G1754">
        <v>16</v>
      </c>
      <c r="H1754">
        <v>48</v>
      </c>
      <c r="I1754">
        <v>15</v>
      </c>
      <c r="J1754">
        <v>67</v>
      </c>
      <c r="K1754" t="s">
        <v>64</v>
      </c>
      <c r="L1754" t="s">
        <v>30</v>
      </c>
    </row>
    <row r="1755" spans="1:12" x14ac:dyDescent="0.25">
      <c r="A1755">
        <v>202310</v>
      </c>
      <c r="B1755" t="s">
        <v>363</v>
      </c>
      <c r="C1755" t="s">
        <v>190</v>
      </c>
      <c r="D1755">
        <v>54</v>
      </c>
      <c r="E1755">
        <v>70</v>
      </c>
      <c r="F1755">
        <v>30</v>
      </c>
      <c r="G1755">
        <v>16</v>
      </c>
      <c r="H1755">
        <v>56</v>
      </c>
      <c r="I1755">
        <v>16</v>
      </c>
      <c r="J1755">
        <v>70</v>
      </c>
      <c r="K1755" t="s">
        <v>64</v>
      </c>
      <c r="L1755" t="s">
        <v>30</v>
      </c>
    </row>
    <row r="1756" spans="1:12" x14ac:dyDescent="0.25">
      <c r="A1756">
        <v>202310</v>
      </c>
      <c r="B1756" t="s">
        <v>333</v>
      </c>
      <c r="C1756" t="s">
        <v>190</v>
      </c>
      <c r="D1756">
        <v>69</v>
      </c>
      <c r="E1756">
        <v>87</v>
      </c>
      <c r="F1756">
        <v>30</v>
      </c>
      <c r="G1756">
        <v>18</v>
      </c>
      <c r="H1756">
        <v>59</v>
      </c>
      <c r="I1756">
        <v>18</v>
      </c>
      <c r="J1756">
        <v>87</v>
      </c>
      <c r="K1756" t="s">
        <v>64</v>
      </c>
      <c r="L1756" t="s">
        <v>30</v>
      </c>
    </row>
    <row r="1757" spans="1:12" x14ac:dyDescent="0.25">
      <c r="A1757">
        <v>202310</v>
      </c>
      <c r="B1757" t="s">
        <v>334</v>
      </c>
      <c r="C1757" t="s">
        <v>190</v>
      </c>
      <c r="D1757">
        <v>65</v>
      </c>
      <c r="E1757">
        <v>85</v>
      </c>
      <c r="F1757">
        <v>30</v>
      </c>
      <c r="G1757">
        <v>19</v>
      </c>
      <c r="H1757">
        <v>57</v>
      </c>
      <c r="I1757">
        <v>20</v>
      </c>
      <c r="J1757">
        <v>85</v>
      </c>
      <c r="K1757" t="s">
        <v>64</v>
      </c>
      <c r="L1757" t="s">
        <v>30</v>
      </c>
    </row>
    <row r="1758" spans="1:12" x14ac:dyDescent="0.25">
      <c r="A1758">
        <v>202310</v>
      </c>
      <c r="B1758" t="s">
        <v>335</v>
      </c>
      <c r="C1758" t="s">
        <v>190</v>
      </c>
      <c r="D1758">
        <v>59</v>
      </c>
      <c r="E1758">
        <v>69</v>
      </c>
      <c r="F1758">
        <v>32</v>
      </c>
      <c r="G1758">
        <v>16</v>
      </c>
      <c r="H1758">
        <v>56</v>
      </c>
      <c r="I1758">
        <v>16</v>
      </c>
      <c r="J1758">
        <v>69</v>
      </c>
      <c r="K1758" t="s">
        <v>64</v>
      </c>
      <c r="L1758" t="s">
        <v>30</v>
      </c>
    </row>
    <row r="1759" spans="1:12" x14ac:dyDescent="0.25">
      <c r="A1759">
        <v>202310</v>
      </c>
      <c r="B1759" t="s">
        <v>336</v>
      </c>
      <c r="C1759" t="s">
        <v>190</v>
      </c>
      <c r="D1759">
        <v>45</v>
      </c>
      <c r="E1759">
        <v>58</v>
      </c>
      <c r="F1759">
        <v>31</v>
      </c>
      <c r="G1759">
        <v>14</v>
      </c>
      <c r="H1759">
        <v>56</v>
      </c>
      <c r="I1759">
        <v>14</v>
      </c>
      <c r="J1759">
        <v>58</v>
      </c>
      <c r="K1759" t="s">
        <v>64</v>
      </c>
      <c r="L1759" t="s">
        <v>30</v>
      </c>
    </row>
    <row r="1760" spans="1:12" x14ac:dyDescent="0.25">
      <c r="A1760">
        <v>202310</v>
      </c>
      <c r="B1760" t="s">
        <v>337</v>
      </c>
      <c r="C1760" t="s">
        <v>190</v>
      </c>
      <c r="D1760">
        <v>62</v>
      </c>
      <c r="E1760">
        <v>74</v>
      </c>
      <c r="F1760">
        <v>30</v>
      </c>
      <c r="G1760">
        <v>22</v>
      </c>
      <c r="H1760">
        <v>48</v>
      </c>
      <c r="I1760">
        <v>22</v>
      </c>
      <c r="J1760">
        <v>74</v>
      </c>
      <c r="K1760" t="s">
        <v>64</v>
      </c>
      <c r="L1760" t="s">
        <v>30</v>
      </c>
    </row>
    <row r="1761" spans="1:12" x14ac:dyDescent="0.25">
      <c r="A1761">
        <v>202310</v>
      </c>
      <c r="B1761" t="s">
        <v>338</v>
      </c>
      <c r="C1761" t="s">
        <v>190</v>
      </c>
      <c r="D1761">
        <v>62</v>
      </c>
      <c r="E1761">
        <v>76</v>
      </c>
      <c r="F1761">
        <v>30</v>
      </c>
      <c r="G1761">
        <v>19</v>
      </c>
      <c r="H1761">
        <v>62</v>
      </c>
      <c r="I1761">
        <v>16</v>
      </c>
      <c r="J1761">
        <v>76</v>
      </c>
      <c r="K1761" t="s">
        <v>64</v>
      </c>
      <c r="L1761" t="s">
        <v>30</v>
      </c>
    </row>
    <row r="1762" spans="1:12" x14ac:dyDescent="0.25">
      <c r="A1762">
        <v>202310</v>
      </c>
      <c r="B1762" t="s">
        <v>339</v>
      </c>
      <c r="C1762" t="s">
        <v>190</v>
      </c>
      <c r="D1762">
        <v>62</v>
      </c>
      <c r="E1762">
        <v>73</v>
      </c>
      <c r="F1762">
        <v>30</v>
      </c>
      <c r="G1762">
        <v>17</v>
      </c>
      <c r="H1762">
        <v>66</v>
      </c>
      <c r="I1762">
        <v>15</v>
      </c>
      <c r="J1762">
        <v>73</v>
      </c>
      <c r="K1762" t="s">
        <v>64</v>
      </c>
      <c r="L1762" t="s">
        <v>30</v>
      </c>
    </row>
    <row r="1763" spans="1:12" x14ac:dyDescent="0.25">
      <c r="A1763">
        <v>202310</v>
      </c>
      <c r="B1763" t="s">
        <v>340</v>
      </c>
      <c r="C1763" t="s">
        <v>190</v>
      </c>
      <c r="D1763">
        <v>64</v>
      </c>
      <c r="E1763">
        <v>80</v>
      </c>
      <c r="F1763">
        <v>31</v>
      </c>
      <c r="G1763">
        <v>20</v>
      </c>
      <c r="H1763">
        <v>49</v>
      </c>
      <c r="I1763">
        <v>22</v>
      </c>
      <c r="J1763">
        <v>80</v>
      </c>
      <c r="K1763" t="s">
        <v>64</v>
      </c>
      <c r="L1763" t="s">
        <v>30</v>
      </c>
    </row>
    <row r="1764" spans="1:12" x14ac:dyDescent="0.25">
      <c r="A1764">
        <v>202310</v>
      </c>
      <c r="B1764" t="s">
        <v>341</v>
      </c>
      <c r="C1764" t="s">
        <v>190</v>
      </c>
      <c r="D1764">
        <v>56</v>
      </c>
      <c r="E1764">
        <v>67</v>
      </c>
      <c r="F1764">
        <v>30</v>
      </c>
      <c r="G1764">
        <v>19</v>
      </c>
      <c r="H1764">
        <v>61</v>
      </c>
      <c r="I1764">
        <v>22</v>
      </c>
      <c r="J1764">
        <v>67</v>
      </c>
      <c r="K1764" t="s">
        <v>64</v>
      </c>
      <c r="L1764" t="s">
        <v>30</v>
      </c>
    </row>
    <row r="1765" spans="1:12" x14ac:dyDescent="0.25">
      <c r="A1765">
        <v>202310</v>
      </c>
      <c r="B1765" t="s">
        <v>342</v>
      </c>
      <c r="C1765" t="s">
        <v>190</v>
      </c>
      <c r="D1765">
        <v>67</v>
      </c>
      <c r="E1765">
        <v>83</v>
      </c>
      <c r="F1765">
        <v>31</v>
      </c>
      <c r="G1765">
        <v>25</v>
      </c>
      <c r="H1765">
        <v>57</v>
      </c>
      <c r="I1765">
        <v>28</v>
      </c>
      <c r="J1765">
        <v>83</v>
      </c>
      <c r="K1765" t="s">
        <v>64</v>
      </c>
      <c r="L1765" t="s">
        <v>30</v>
      </c>
    </row>
    <row r="1766" spans="1:12" x14ac:dyDescent="0.25">
      <c r="A1766">
        <v>202310</v>
      </c>
      <c r="B1766" t="s">
        <v>343</v>
      </c>
      <c r="C1766" t="s">
        <v>190</v>
      </c>
      <c r="D1766">
        <v>65</v>
      </c>
      <c r="E1766">
        <v>82</v>
      </c>
      <c r="F1766">
        <v>29</v>
      </c>
      <c r="G1766">
        <v>20</v>
      </c>
      <c r="H1766">
        <v>55</v>
      </c>
      <c r="I1766">
        <v>21</v>
      </c>
      <c r="J1766">
        <v>82</v>
      </c>
      <c r="K1766" t="s">
        <v>64</v>
      </c>
      <c r="L1766" t="s">
        <v>30</v>
      </c>
    </row>
    <row r="1767" spans="1:12" x14ac:dyDescent="0.25">
      <c r="A1767">
        <v>202310</v>
      </c>
      <c r="B1767" t="s">
        <v>344</v>
      </c>
      <c r="C1767" t="s">
        <v>190</v>
      </c>
      <c r="D1767">
        <v>62</v>
      </c>
      <c r="E1767">
        <v>74</v>
      </c>
      <c r="F1767">
        <v>30</v>
      </c>
      <c r="G1767">
        <v>17</v>
      </c>
      <c r="H1767">
        <v>53</v>
      </c>
      <c r="I1767">
        <v>19</v>
      </c>
      <c r="J1767">
        <v>74</v>
      </c>
      <c r="K1767" t="s">
        <v>64</v>
      </c>
      <c r="L1767" t="s">
        <v>30</v>
      </c>
    </row>
    <row r="1768" spans="1:12" x14ac:dyDescent="0.25">
      <c r="A1768">
        <v>202310</v>
      </c>
      <c r="B1768" t="s">
        <v>345</v>
      </c>
      <c r="C1768" t="s">
        <v>190</v>
      </c>
      <c r="D1768">
        <v>57</v>
      </c>
      <c r="E1768">
        <v>70</v>
      </c>
      <c r="F1768">
        <v>31</v>
      </c>
      <c r="G1768">
        <v>17</v>
      </c>
      <c r="H1768">
        <v>54</v>
      </c>
      <c r="I1768">
        <v>16</v>
      </c>
      <c r="J1768">
        <v>70</v>
      </c>
      <c r="K1768" t="s">
        <v>64</v>
      </c>
      <c r="L1768" t="s">
        <v>30</v>
      </c>
    </row>
    <row r="1769" spans="1:12" x14ac:dyDescent="0.25">
      <c r="A1769">
        <v>202310</v>
      </c>
      <c r="B1769" t="s">
        <v>346</v>
      </c>
      <c r="C1769" t="s">
        <v>190</v>
      </c>
      <c r="D1769">
        <v>56</v>
      </c>
      <c r="E1769">
        <v>69</v>
      </c>
      <c r="F1769">
        <v>30</v>
      </c>
      <c r="G1769">
        <v>17</v>
      </c>
      <c r="H1769">
        <v>58</v>
      </c>
      <c r="I1769">
        <v>15</v>
      </c>
      <c r="J1769">
        <v>69</v>
      </c>
      <c r="K1769" t="s">
        <v>64</v>
      </c>
      <c r="L1769" t="s">
        <v>30</v>
      </c>
    </row>
    <row r="1770" spans="1:12" x14ac:dyDescent="0.25">
      <c r="A1770">
        <v>202310</v>
      </c>
      <c r="B1770" t="s">
        <v>347</v>
      </c>
      <c r="C1770" t="s">
        <v>190</v>
      </c>
      <c r="D1770">
        <v>64</v>
      </c>
      <c r="E1770" t="s">
        <v>14</v>
      </c>
      <c r="F1770">
        <v>31</v>
      </c>
      <c r="G1770">
        <v>17</v>
      </c>
      <c r="H1770">
        <v>61</v>
      </c>
      <c r="I1770">
        <v>17</v>
      </c>
      <c r="J1770">
        <v>64</v>
      </c>
      <c r="K1770" t="s">
        <v>15</v>
      </c>
      <c r="L1770" t="s">
        <v>30</v>
      </c>
    </row>
    <row r="1771" spans="1:12" x14ac:dyDescent="0.25">
      <c r="A1771">
        <v>202311</v>
      </c>
      <c r="B1771" t="s">
        <v>368</v>
      </c>
      <c r="C1771" t="s">
        <v>59</v>
      </c>
      <c r="D1771">
        <v>59</v>
      </c>
      <c r="E1771">
        <v>74</v>
      </c>
      <c r="F1771">
        <v>28</v>
      </c>
      <c r="G1771">
        <v>22</v>
      </c>
      <c r="H1771">
        <v>15</v>
      </c>
      <c r="I1771">
        <v>16</v>
      </c>
      <c r="J1771">
        <v>74</v>
      </c>
      <c r="K1771" t="s">
        <v>64</v>
      </c>
      <c r="L1771" t="s">
        <v>30</v>
      </c>
    </row>
    <row r="1772" spans="1:12" x14ac:dyDescent="0.25">
      <c r="A1772">
        <v>202311</v>
      </c>
      <c r="B1772" t="s">
        <v>369</v>
      </c>
      <c r="C1772" t="s">
        <v>59</v>
      </c>
      <c r="D1772">
        <v>67</v>
      </c>
      <c r="E1772">
        <v>92</v>
      </c>
      <c r="F1772">
        <v>30</v>
      </c>
      <c r="G1772">
        <v>43</v>
      </c>
      <c r="H1772" t="s">
        <v>14</v>
      </c>
      <c r="I1772">
        <v>19</v>
      </c>
      <c r="J1772">
        <v>92</v>
      </c>
      <c r="K1772" t="s">
        <v>64</v>
      </c>
      <c r="L1772" t="s">
        <v>30</v>
      </c>
    </row>
    <row r="1773" spans="1:12" x14ac:dyDescent="0.25">
      <c r="A1773">
        <v>202311</v>
      </c>
      <c r="B1773" t="s">
        <v>370</v>
      </c>
      <c r="C1773" t="s">
        <v>59</v>
      </c>
      <c r="D1773">
        <v>71</v>
      </c>
      <c r="E1773">
        <v>107</v>
      </c>
      <c r="F1773">
        <v>29</v>
      </c>
      <c r="G1773">
        <v>26</v>
      </c>
      <c r="H1773">
        <v>18</v>
      </c>
      <c r="I1773">
        <v>19</v>
      </c>
      <c r="J1773">
        <v>107</v>
      </c>
      <c r="K1773" t="s">
        <v>64</v>
      </c>
      <c r="L1773" t="s">
        <v>60</v>
      </c>
    </row>
    <row r="1774" spans="1:12" x14ac:dyDescent="0.25">
      <c r="A1774">
        <v>202311</v>
      </c>
      <c r="B1774" t="s">
        <v>371</v>
      </c>
      <c r="C1774" t="s">
        <v>59</v>
      </c>
      <c r="D1774">
        <v>66</v>
      </c>
      <c r="E1774">
        <v>92</v>
      </c>
      <c r="F1774">
        <v>29</v>
      </c>
      <c r="G1774">
        <v>21</v>
      </c>
      <c r="H1774">
        <v>18</v>
      </c>
      <c r="I1774">
        <v>18</v>
      </c>
      <c r="J1774">
        <v>92</v>
      </c>
      <c r="K1774" t="s">
        <v>64</v>
      </c>
      <c r="L1774" t="s">
        <v>30</v>
      </c>
    </row>
    <row r="1775" spans="1:12" x14ac:dyDescent="0.25">
      <c r="A1775">
        <v>202311</v>
      </c>
      <c r="B1775" t="s">
        <v>372</v>
      </c>
      <c r="C1775" t="s">
        <v>59</v>
      </c>
      <c r="D1775">
        <v>73</v>
      </c>
      <c r="E1775">
        <v>109</v>
      </c>
      <c r="F1775">
        <v>30</v>
      </c>
      <c r="G1775">
        <v>20</v>
      </c>
      <c r="H1775">
        <v>24</v>
      </c>
      <c r="I1775">
        <v>19</v>
      </c>
      <c r="J1775">
        <v>109</v>
      </c>
      <c r="K1775" t="s">
        <v>64</v>
      </c>
      <c r="L1775" t="s">
        <v>60</v>
      </c>
    </row>
    <row r="1776" spans="1:12" x14ac:dyDescent="0.25">
      <c r="A1776">
        <v>202311</v>
      </c>
      <c r="B1776" t="s">
        <v>373</v>
      </c>
      <c r="C1776" t="s">
        <v>59</v>
      </c>
      <c r="D1776">
        <v>78</v>
      </c>
      <c r="E1776">
        <v>109</v>
      </c>
      <c r="F1776">
        <v>30</v>
      </c>
      <c r="G1776">
        <v>27</v>
      </c>
      <c r="H1776">
        <v>27</v>
      </c>
      <c r="I1776">
        <v>24</v>
      </c>
      <c r="J1776">
        <v>109</v>
      </c>
      <c r="K1776" t="s">
        <v>64</v>
      </c>
      <c r="L1776" t="s">
        <v>60</v>
      </c>
    </row>
    <row r="1777" spans="1:12" x14ac:dyDescent="0.25">
      <c r="A1777">
        <v>202311</v>
      </c>
      <c r="B1777" t="s">
        <v>374</v>
      </c>
      <c r="C1777" t="s">
        <v>59</v>
      </c>
      <c r="D1777">
        <v>67</v>
      </c>
      <c r="E1777">
        <v>90</v>
      </c>
      <c r="F1777">
        <v>28</v>
      </c>
      <c r="G1777">
        <v>23</v>
      </c>
      <c r="H1777">
        <v>24</v>
      </c>
      <c r="I1777">
        <v>17</v>
      </c>
      <c r="J1777">
        <v>90</v>
      </c>
      <c r="K1777" t="s">
        <v>64</v>
      </c>
      <c r="L1777" t="s">
        <v>30</v>
      </c>
    </row>
    <row r="1778" spans="1:12" x14ac:dyDescent="0.25">
      <c r="A1778">
        <v>202311</v>
      </c>
      <c r="B1778" t="s">
        <v>375</v>
      </c>
      <c r="C1778" t="s">
        <v>59</v>
      </c>
      <c r="D1778">
        <v>65</v>
      </c>
      <c r="E1778">
        <v>93</v>
      </c>
      <c r="F1778">
        <v>30</v>
      </c>
      <c r="G1778">
        <v>21</v>
      </c>
      <c r="H1778">
        <v>23</v>
      </c>
      <c r="I1778">
        <v>15</v>
      </c>
      <c r="J1778">
        <v>93</v>
      </c>
      <c r="K1778" t="s">
        <v>64</v>
      </c>
      <c r="L1778" t="s">
        <v>30</v>
      </c>
    </row>
    <row r="1779" spans="1:12" x14ac:dyDescent="0.25">
      <c r="A1779">
        <v>202311</v>
      </c>
      <c r="B1779" t="s">
        <v>376</v>
      </c>
      <c r="C1779" t="s">
        <v>59</v>
      </c>
      <c r="D1779" t="s">
        <v>14</v>
      </c>
      <c r="E1779" t="s">
        <v>14</v>
      </c>
      <c r="F1779" t="s">
        <v>14</v>
      </c>
      <c r="G1779" t="s">
        <v>14</v>
      </c>
      <c r="H1779" t="s">
        <v>14</v>
      </c>
      <c r="I1779" t="s">
        <v>14</v>
      </c>
      <c r="J1779">
        <v>0</v>
      </c>
      <c r="L1779" t="s">
        <v>46</v>
      </c>
    </row>
    <row r="1780" spans="1:12" x14ac:dyDescent="0.25">
      <c r="A1780">
        <v>202311</v>
      </c>
      <c r="B1780" t="s">
        <v>377</v>
      </c>
      <c r="C1780" t="s">
        <v>59</v>
      </c>
      <c r="D1780">
        <v>75</v>
      </c>
      <c r="E1780">
        <v>109</v>
      </c>
      <c r="F1780">
        <v>30</v>
      </c>
      <c r="G1780">
        <v>22</v>
      </c>
      <c r="H1780">
        <v>19</v>
      </c>
      <c r="I1780">
        <v>16</v>
      </c>
      <c r="J1780">
        <v>109</v>
      </c>
      <c r="K1780" t="s">
        <v>64</v>
      </c>
      <c r="L1780" t="s">
        <v>60</v>
      </c>
    </row>
    <row r="1781" spans="1:12" x14ac:dyDescent="0.25">
      <c r="A1781">
        <v>202311</v>
      </c>
      <c r="B1781" t="s">
        <v>378</v>
      </c>
      <c r="C1781" t="s">
        <v>59</v>
      </c>
      <c r="D1781">
        <v>55</v>
      </c>
      <c r="E1781">
        <v>79</v>
      </c>
      <c r="F1781">
        <v>29</v>
      </c>
      <c r="G1781">
        <v>20</v>
      </c>
      <c r="H1781">
        <v>15</v>
      </c>
      <c r="I1781">
        <v>15</v>
      </c>
      <c r="J1781">
        <v>79</v>
      </c>
      <c r="K1781" t="s">
        <v>64</v>
      </c>
      <c r="L1781" t="s">
        <v>30</v>
      </c>
    </row>
    <row r="1782" spans="1:12" x14ac:dyDescent="0.25">
      <c r="A1782">
        <v>202311</v>
      </c>
      <c r="B1782" t="s">
        <v>379</v>
      </c>
      <c r="C1782" t="s">
        <v>59</v>
      </c>
      <c r="D1782">
        <v>63</v>
      </c>
      <c r="E1782">
        <v>95</v>
      </c>
      <c r="F1782">
        <v>30</v>
      </c>
      <c r="G1782">
        <v>25</v>
      </c>
      <c r="H1782">
        <v>21</v>
      </c>
      <c r="I1782">
        <v>26</v>
      </c>
      <c r="J1782">
        <v>95</v>
      </c>
      <c r="K1782" t="s">
        <v>64</v>
      </c>
      <c r="L1782" t="s">
        <v>30</v>
      </c>
    </row>
    <row r="1783" spans="1:12" x14ac:dyDescent="0.25">
      <c r="A1783">
        <v>202311</v>
      </c>
      <c r="B1783" t="s">
        <v>380</v>
      </c>
      <c r="C1783" t="s">
        <v>59</v>
      </c>
      <c r="D1783">
        <v>65</v>
      </c>
      <c r="E1783">
        <v>87</v>
      </c>
      <c r="F1783">
        <v>30</v>
      </c>
      <c r="G1783">
        <v>27</v>
      </c>
      <c r="H1783">
        <v>25</v>
      </c>
      <c r="I1783">
        <v>28</v>
      </c>
      <c r="J1783">
        <v>87</v>
      </c>
      <c r="K1783" t="s">
        <v>64</v>
      </c>
      <c r="L1783" t="s">
        <v>30</v>
      </c>
    </row>
    <row r="1784" spans="1:12" x14ac:dyDescent="0.25">
      <c r="A1784">
        <v>202311</v>
      </c>
      <c r="B1784" t="s">
        <v>381</v>
      </c>
      <c r="C1784" t="s">
        <v>59</v>
      </c>
      <c r="D1784">
        <v>60</v>
      </c>
      <c r="E1784" t="s">
        <v>14</v>
      </c>
      <c r="F1784">
        <v>31</v>
      </c>
      <c r="G1784">
        <v>22</v>
      </c>
      <c r="H1784">
        <v>14</v>
      </c>
      <c r="I1784">
        <v>27</v>
      </c>
      <c r="J1784">
        <v>60</v>
      </c>
      <c r="K1784" t="s">
        <v>15</v>
      </c>
      <c r="L1784" t="s">
        <v>30</v>
      </c>
    </row>
    <row r="1785" spans="1:12" x14ac:dyDescent="0.25">
      <c r="A1785">
        <v>202311</v>
      </c>
      <c r="B1785" t="s">
        <v>382</v>
      </c>
      <c r="C1785" t="s">
        <v>59</v>
      </c>
      <c r="D1785">
        <v>56</v>
      </c>
      <c r="E1785" t="s">
        <v>14</v>
      </c>
      <c r="F1785">
        <v>29</v>
      </c>
      <c r="G1785">
        <v>22</v>
      </c>
      <c r="H1785">
        <v>20</v>
      </c>
      <c r="I1785">
        <v>18</v>
      </c>
      <c r="J1785">
        <v>56</v>
      </c>
      <c r="K1785" t="s">
        <v>15</v>
      </c>
      <c r="L1785" t="s">
        <v>30</v>
      </c>
    </row>
    <row r="1786" spans="1:12" x14ac:dyDescent="0.25">
      <c r="A1786">
        <v>202311</v>
      </c>
      <c r="B1786" t="s">
        <v>383</v>
      </c>
      <c r="C1786" t="s">
        <v>59</v>
      </c>
      <c r="D1786">
        <v>63</v>
      </c>
      <c r="E1786" t="s">
        <v>14</v>
      </c>
      <c r="F1786">
        <v>30</v>
      </c>
      <c r="G1786">
        <v>14</v>
      </c>
      <c r="H1786">
        <v>22</v>
      </c>
      <c r="I1786">
        <v>12</v>
      </c>
      <c r="J1786">
        <v>63</v>
      </c>
      <c r="K1786" t="s">
        <v>15</v>
      </c>
      <c r="L1786" t="s">
        <v>30</v>
      </c>
    </row>
    <row r="1787" spans="1:12" x14ac:dyDescent="0.25">
      <c r="A1787">
        <v>202311</v>
      </c>
      <c r="B1787" t="s">
        <v>384</v>
      </c>
      <c r="C1787" t="s">
        <v>59</v>
      </c>
      <c r="D1787">
        <v>59</v>
      </c>
      <c r="E1787">
        <v>89</v>
      </c>
      <c r="F1787">
        <v>30</v>
      </c>
      <c r="G1787">
        <v>18</v>
      </c>
      <c r="H1787">
        <v>19</v>
      </c>
      <c r="I1787">
        <v>18</v>
      </c>
      <c r="J1787">
        <v>89</v>
      </c>
      <c r="K1787" t="s">
        <v>64</v>
      </c>
      <c r="L1787" t="s">
        <v>30</v>
      </c>
    </row>
    <row r="1788" spans="1:12" x14ac:dyDescent="0.25">
      <c r="A1788">
        <v>202311</v>
      </c>
      <c r="B1788" t="s">
        <v>385</v>
      </c>
      <c r="C1788" t="s">
        <v>59</v>
      </c>
      <c r="D1788">
        <v>58</v>
      </c>
      <c r="E1788">
        <v>74</v>
      </c>
      <c r="F1788">
        <v>30</v>
      </c>
      <c r="G1788">
        <v>19</v>
      </c>
      <c r="H1788">
        <v>24</v>
      </c>
      <c r="I1788">
        <v>19</v>
      </c>
      <c r="J1788">
        <v>74</v>
      </c>
      <c r="K1788" t="s">
        <v>64</v>
      </c>
      <c r="L1788" t="s">
        <v>30</v>
      </c>
    </row>
    <row r="1789" spans="1:12" x14ac:dyDescent="0.25">
      <c r="A1789">
        <v>202311</v>
      </c>
      <c r="B1789" t="s">
        <v>386</v>
      </c>
      <c r="C1789" t="s">
        <v>59</v>
      </c>
      <c r="D1789">
        <v>67</v>
      </c>
      <c r="E1789">
        <v>75</v>
      </c>
      <c r="F1789">
        <v>31</v>
      </c>
      <c r="G1789">
        <v>21</v>
      </c>
      <c r="H1789">
        <v>21</v>
      </c>
      <c r="I1789">
        <v>22</v>
      </c>
      <c r="J1789">
        <v>75</v>
      </c>
      <c r="K1789" t="s">
        <v>64</v>
      </c>
      <c r="L1789" t="s">
        <v>30</v>
      </c>
    </row>
    <row r="1790" spans="1:12" x14ac:dyDescent="0.25">
      <c r="A1790">
        <v>202311</v>
      </c>
      <c r="B1790" t="s">
        <v>387</v>
      </c>
      <c r="C1790" t="s">
        <v>59</v>
      </c>
      <c r="D1790">
        <v>83</v>
      </c>
      <c r="E1790">
        <v>82</v>
      </c>
      <c r="F1790">
        <v>29</v>
      </c>
      <c r="G1790">
        <v>41</v>
      </c>
      <c r="H1790">
        <v>20</v>
      </c>
      <c r="I1790">
        <v>29</v>
      </c>
      <c r="J1790">
        <v>83</v>
      </c>
      <c r="K1790" t="s">
        <v>15</v>
      </c>
      <c r="L1790" t="s">
        <v>30</v>
      </c>
    </row>
    <row r="1791" spans="1:12" x14ac:dyDescent="0.25">
      <c r="A1791">
        <v>202311</v>
      </c>
      <c r="B1791" t="s">
        <v>388</v>
      </c>
      <c r="C1791" t="s">
        <v>59</v>
      </c>
      <c r="D1791">
        <v>63</v>
      </c>
      <c r="E1791">
        <v>54</v>
      </c>
      <c r="F1791">
        <v>29</v>
      </c>
      <c r="G1791">
        <v>25</v>
      </c>
      <c r="H1791">
        <v>15</v>
      </c>
      <c r="I1791">
        <v>21</v>
      </c>
      <c r="J1791">
        <v>63</v>
      </c>
      <c r="K1791" t="s">
        <v>15</v>
      </c>
      <c r="L1791" t="s">
        <v>30</v>
      </c>
    </row>
    <row r="1792" spans="1:12" x14ac:dyDescent="0.25">
      <c r="A1792">
        <v>202311</v>
      </c>
      <c r="B1792" t="s">
        <v>389</v>
      </c>
      <c r="C1792" t="s">
        <v>59</v>
      </c>
      <c r="D1792">
        <v>55</v>
      </c>
      <c r="E1792">
        <v>33</v>
      </c>
      <c r="F1792">
        <v>30</v>
      </c>
      <c r="G1792">
        <v>28</v>
      </c>
      <c r="H1792">
        <v>17</v>
      </c>
      <c r="I1792">
        <v>19</v>
      </c>
      <c r="J1792">
        <v>55</v>
      </c>
      <c r="K1792" t="s">
        <v>15</v>
      </c>
      <c r="L1792" t="s">
        <v>30</v>
      </c>
    </row>
    <row r="1793" spans="1:12" x14ac:dyDescent="0.25">
      <c r="A1793">
        <v>202311</v>
      </c>
      <c r="B1793" t="s">
        <v>390</v>
      </c>
      <c r="C1793" t="s">
        <v>59</v>
      </c>
      <c r="D1793">
        <v>67</v>
      </c>
      <c r="E1793">
        <v>57</v>
      </c>
      <c r="F1793">
        <v>31</v>
      </c>
      <c r="G1793">
        <v>19</v>
      </c>
      <c r="H1793">
        <v>24</v>
      </c>
      <c r="I1793">
        <v>20</v>
      </c>
      <c r="J1793">
        <v>67</v>
      </c>
      <c r="K1793" t="s">
        <v>15</v>
      </c>
      <c r="L1793" t="s">
        <v>30</v>
      </c>
    </row>
    <row r="1794" spans="1:12" x14ac:dyDescent="0.25">
      <c r="A1794">
        <v>202311</v>
      </c>
      <c r="B1794" t="s">
        <v>391</v>
      </c>
      <c r="C1794" t="s">
        <v>59</v>
      </c>
      <c r="D1794">
        <v>60</v>
      </c>
      <c r="E1794" t="s">
        <v>14</v>
      </c>
      <c r="F1794">
        <v>30</v>
      </c>
      <c r="G1794">
        <v>22</v>
      </c>
      <c r="H1794">
        <v>17</v>
      </c>
      <c r="I1794">
        <v>23</v>
      </c>
      <c r="J1794">
        <v>60</v>
      </c>
      <c r="K1794" t="s">
        <v>15</v>
      </c>
      <c r="L1794" t="s">
        <v>30</v>
      </c>
    </row>
    <row r="1795" spans="1:12" x14ac:dyDescent="0.25">
      <c r="A1795">
        <v>202311</v>
      </c>
      <c r="B1795" t="s">
        <v>392</v>
      </c>
      <c r="C1795" t="s">
        <v>59</v>
      </c>
      <c r="D1795">
        <v>71</v>
      </c>
      <c r="E1795">
        <v>105</v>
      </c>
      <c r="F1795">
        <v>30</v>
      </c>
      <c r="G1795">
        <v>19</v>
      </c>
      <c r="H1795">
        <v>22</v>
      </c>
      <c r="I1795">
        <v>14</v>
      </c>
      <c r="J1795">
        <v>105</v>
      </c>
      <c r="K1795" t="s">
        <v>64</v>
      </c>
      <c r="L1795" t="s">
        <v>60</v>
      </c>
    </row>
    <row r="1796" spans="1:12" x14ac:dyDescent="0.25">
      <c r="A1796">
        <v>202311</v>
      </c>
      <c r="B1796" t="s">
        <v>393</v>
      </c>
      <c r="C1796" t="s">
        <v>59</v>
      </c>
      <c r="D1796">
        <v>46</v>
      </c>
      <c r="E1796">
        <v>67</v>
      </c>
      <c r="F1796">
        <v>29</v>
      </c>
      <c r="G1796">
        <v>18</v>
      </c>
      <c r="H1796">
        <v>23</v>
      </c>
      <c r="I1796">
        <v>17</v>
      </c>
      <c r="J1796">
        <v>67</v>
      </c>
      <c r="K1796" t="s">
        <v>64</v>
      </c>
      <c r="L1796" t="s">
        <v>30</v>
      </c>
    </row>
    <row r="1797" spans="1:12" x14ac:dyDescent="0.25">
      <c r="A1797">
        <v>202311</v>
      </c>
      <c r="B1797" t="s">
        <v>364</v>
      </c>
      <c r="C1797" t="s">
        <v>190</v>
      </c>
      <c r="D1797">
        <v>59</v>
      </c>
      <c r="E1797">
        <v>101</v>
      </c>
      <c r="F1797">
        <v>31</v>
      </c>
      <c r="G1797">
        <v>20</v>
      </c>
      <c r="H1797">
        <v>52</v>
      </c>
      <c r="I1797">
        <v>21</v>
      </c>
      <c r="J1797">
        <v>101</v>
      </c>
      <c r="K1797" t="s">
        <v>64</v>
      </c>
      <c r="L1797" t="s">
        <v>60</v>
      </c>
    </row>
    <row r="1798" spans="1:12" x14ac:dyDescent="0.25">
      <c r="A1798">
        <v>202311</v>
      </c>
      <c r="B1798" t="s">
        <v>365</v>
      </c>
      <c r="C1798" t="s">
        <v>190</v>
      </c>
      <c r="D1798">
        <v>59</v>
      </c>
      <c r="E1798">
        <v>100</v>
      </c>
      <c r="F1798">
        <v>31</v>
      </c>
      <c r="G1798">
        <v>22</v>
      </c>
      <c r="H1798">
        <v>54</v>
      </c>
      <c r="I1798">
        <v>23</v>
      </c>
      <c r="J1798">
        <v>100</v>
      </c>
      <c r="K1798" t="s">
        <v>64</v>
      </c>
      <c r="L1798" t="s">
        <v>30</v>
      </c>
    </row>
    <row r="1799" spans="1:12" x14ac:dyDescent="0.25">
      <c r="A1799">
        <v>202311</v>
      </c>
      <c r="B1799" t="s">
        <v>366</v>
      </c>
      <c r="C1799" t="s">
        <v>190</v>
      </c>
      <c r="D1799">
        <v>59</v>
      </c>
      <c r="E1799">
        <v>101</v>
      </c>
      <c r="F1799">
        <v>32</v>
      </c>
      <c r="G1799">
        <v>22</v>
      </c>
      <c r="H1799">
        <v>49</v>
      </c>
      <c r="I1799">
        <v>22</v>
      </c>
      <c r="J1799">
        <v>101</v>
      </c>
      <c r="K1799" t="s">
        <v>64</v>
      </c>
      <c r="L1799" t="s">
        <v>60</v>
      </c>
    </row>
    <row r="1800" spans="1:12" x14ac:dyDescent="0.25">
      <c r="A1800">
        <v>202311</v>
      </c>
      <c r="B1800" t="s">
        <v>367</v>
      </c>
      <c r="C1800" t="s">
        <v>190</v>
      </c>
      <c r="D1800">
        <v>64</v>
      </c>
      <c r="E1800">
        <v>102</v>
      </c>
      <c r="F1800">
        <v>33</v>
      </c>
      <c r="G1800">
        <v>25</v>
      </c>
      <c r="H1800">
        <v>43</v>
      </c>
      <c r="I1800">
        <v>28</v>
      </c>
      <c r="J1800">
        <v>102</v>
      </c>
      <c r="K1800" t="s">
        <v>64</v>
      </c>
      <c r="L1800" t="s">
        <v>60</v>
      </c>
    </row>
    <row r="1801" spans="1:12" x14ac:dyDescent="0.25">
      <c r="A1801">
        <v>202311</v>
      </c>
      <c r="B1801" t="s">
        <v>368</v>
      </c>
      <c r="C1801" t="s">
        <v>190</v>
      </c>
      <c r="D1801">
        <v>46</v>
      </c>
      <c r="E1801">
        <v>68</v>
      </c>
      <c r="F1801">
        <v>31</v>
      </c>
      <c r="G1801">
        <v>19</v>
      </c>
      <c r="H1801">
        <v>40</v>
      </c>
      <c r="I1801">
        <v>20</v>
      </c>
      <c r="J1801">
        <v>68</v>
      </c>
      <c r="K1801" t="s">
        <v>64</v>
      </c>
      <c r="L1801" t="s">
        <v>30</v>
      </c>
    </row>
    <row r="1802" spans="1:12" x14ac:dyDescent="0.25">
      <c r="A1802">
        <v>202311</v>
      </c>
      <c r="B1802" t="s">
        <v>369</v>
      </c>
      <c r="C1802" t="s">
        <v>190</v>
      </c>
      <c r="D1802">
        <v>53</v>
      </c>
      <c r="E1802">
        <v>86</v>
      </c>
      <c r="F1802">
        <v>31</v>
      </c>
      <c r="G1802">
        <v>24</v>
      </c>
      <c r="H1802">
        <v>33</v>
      </c>
      <c r="I1802">
        <v>22</v>
      </c>
      <c r="J1802">
        <v>86</v>
      </c>
      <c r="K1802" t="s">
        <v>64</v>
      </c>
      <c r="L1802" t="s">
        <v>30</v>
      </c>
    </row>
    <row r="1803" spans="1:12" x14ac:dyDescent="0.25">
      <c r="A1803">
        <v>202311</v>
      </c>
      <c r="B1803" t="s">
        <v>370</v>
      </c>
      <c r="C1803" t="s">
        <v>190</v>
      </c>
      <c r="D1803">
        <v>54</v>
      </c>
      <c r="E1803">
        <v>88</v>
      </c>
      <c r="F1803">
        <v>33</v>
      </c>
      <c r="G1803">
        <v>18</v>
      </c>
      <c r="H1803">
        <v>40</v>
      </c>
      <c r="I1803">
        <v>18</v>
      </c>
      <c r="J1803">
        <v>88</v>
      </c>
      <c r="K1803" t="s">
        <v>64</v>
      </c>
      <c r="L1803" t="s">
        <v>30</v>
      </c>
    </row>
    <row r="1804" spans="1:12" x14ac:dyDescent="0.25">
      <c r="A1804">
        <v>202311</v>
      </c>
      <c r="B1804" t="s">
        <v>371</v>
      </c>
      <c r="C1804" t="s">
        <v>190</v>
      </c>
      <c r="D1804">
        <v>51</v>
      </c>
      <c r="E1804">
        <v>80</v>
      </c>
      <c r="F1804">
        <v>31</v>
      </c>
      <c r="G1804">
        <v>15</v>
      </c>
      <c r="H1804">
        <v>42</v>
      </c>
      <c r="I1804">
        <v>11</v>
      </c>
      <c r="J1804">
        <v>80</v>
      </c>
      <c r="K1804" t="s">
        <v>64</v>
      </c>
      <c r="L1804" t="s">
        <v>30</v>
      </c>
    </row>
    <row r="1805" spans="1:12" x14ac:dyDescent="0.25">
      <c r="A1805">
        <v>202311</v>
      </c>
      <c r="B1805" t="s">
        <v>372</v>
      </c>
      <c r="C1805" t="s">
        <v>190</v>
      </c>
      <c r="D1805">
        <v>55</v>
      </c>
      <c r="E1805">
        <v>89</v>
      </c>
      <c r="F1805">
        <v>33</v>
      </c>
      <c r="G1805">
        <v>16</v>
      </c>
      <c r="H1805">
        <v>51</v>
      </c>
      <c r="I1805">
        <v>14</v>
      </c>
      <c r="J1805">
        <v>89</v>
      </c>
      <c r="K1805" t="s">
        <v>64</v>
      </c>
      <c r="L1805" t="s">
        <v>30</v>
      </c>
    </row>
    <row r="1806" spans="1:12" x14ac:dyDescent="0.25">
      <c r="A1806">
        <v>202311</v>
      </c>
      <c r="B1806" t="s">
        <v>373</v>
      </c>
      <c r="C1806" t="s">
        <v>190</v>
      </c>
      <c r="D1806">
        <v>58</v>
      </c>
      <c r="E1806">
        <v>93</v>
      </c>
      <c r="F1806">
        <v>33</v>
      </c>
      <c r="G1806">
        <v>17</v>
      </c>
      <c r="H1806">
        <v>60</v>
      </c>
      <c r="I1806">
        <v>15</v>
      </c>
      <c r="J1806">
        <v>93</v>
      </c>
      <c r="K1806" t="s">
        <v>64</v>
      </c>
      <c r="L1806" t="s">
        <v>30</v>
      </c>
    </row>
    <row r="1807" spans="1:12" x14ac:dyDescent="0.25">
      <c r="A1807">
        <v>202311</v>
      </c>
      <c r="B1807" t="s">
        <v>374</v>
      </c>
      <c r="C1807" t="s">
        <v>190</v>
      </c>
      <c r="D1807">
        <v>58</v>
      </c>
      <c r="E1807">
        <v>91</v>
      </c>
      <c r="F1807">
        <v>32</v>
      </c>
      <c r="G1807">
        <v>18</v>
      </c>
      <c r="H1807">
        <v>57</v>
      </c>
      <c r="I1807">
        <v>17</v>
      </c>
      <c r="J1807">
        <v>91</v>
      </c>
      <c r="K1807" t="s">
        <v>64</v>
      </c>
      <c r="L1807" t="s">
        <v>30</v>
      </c>
    </row>
    <row r="1808" spans="1:12" x14ac:dyDescent="0.25">
      <c r="A1808">
        <v>202311</v>
      </c>
      <c r="B1808" t="s">
        <v>375</v>
      </c>
      <c r="C1808" t="s">
        <v>190</v>
      </c>
      <c r="D1808">
        <v>52</v>
      </c>
      <c r="E1808">
        <v>79</v>
      </c>
      <c r="F1808">
        <v>31</v>
      </c>
      <c r="G1808">
        <v>17</v>
      </c>
      <c r="H1808">
        <v>45</v>
      </c>
      <c r="I1808">
        <v>14</v>
      </c>
      <c r="J1808">
        <v>79</v>
      </c>
      <c r="K1808" t="s">
        <v>64</v>
      </c>
      <c r="L1808" t="s">
        <v>30</v>
      </c>
    </row>
    <row r="1809" spans="1:12" x14ac:dyDescent="0.25">
      <c r="A1809">
        <v>202311</v>
      </c>
      <c r="B1809" t="s">
        <v>376</v>
      </c>
      <c r="C1809" t="s">
        <v>190</v>
      </c>
      <c r="D1809">
        <v>53</v>
      </c>
      <c r="E1809">
        <v>85</v>
      </c>
      <c r="F1809">
        <v>32</v>
      </c>
      <c r="G1809">
        <v>21</v>
      </c>
      <c r="H1809">
        <v>38</v>
      </c>
      <c r="I1809">
        <v>17</v>
      </c>
      <c r="J1809">
        <v>85</v>
      </c>
      <c r="K1809" t="s">
        <v>64</v>
      </c>
      <c r="L1809" t="s">
        <v>30</v>
      </c>
    </row>
    <row r="1810" spans="1:12" x14ac:dyDescent="0.25">
      <c r="A1810">
        <v>202311</v>
      </c>
      <c r="B1810" t="s">
        <v>377</v>
      </c>
      <c r="C1810" t="s">
        <v>190</v>
      </c>
      <c r="D1810">
        <v>51</v>
      </c>
      <c r="E1810">
        <v>78</v>
      </c>
      <c r="F1810">
        <v>31</v>
      </c>
      <c r="G1810">
        <v>17</v>
      </c>
      <c r="H1810">
        <v>41</v>
      </c>
      <c r="I1810">
        <v>16</v>
      </c>
      <c r="J1810">
        <v>78</v>
      </c>
      <c r="K1810" t="s">
        <v>64</v>
      </c>
      <c r="L1810" t="s">
        <v>30</v>
      </c>
    </row>
    <row r="1811" spans="1:12" x14ac:dyDescent="0.25">
      <c r="A1811">
        <v>202311</v>
      </c>
      <c r="B1811" t="s">
        <v>378</v>
      </c>
      <c r="C1811" t="s">
        <v>190</v>
      </c>
      <c r="D1811">
        <v>39</v>
      </c>
      <c r="E1811">
        <v>64</v>
      </c>
      <c r="F1811">
        <v>31</v>
      </c>
      <c r="G1811">
        <v>18</v>
      </c>
      <c r="H1811">
        <v>49</v>
      </c>
      <c r="I1811">
        <v>16</v>
      </c>
      <c r="J1811">
        <v>64</v>
      </c>
      <c r="K1811" t="s">
        <v>64</v>
      </c>
      <c r="L1811" t="s">
        <v>30</v>
      </c>
    </row>
    <row r="1812" spans="1:12" x14ac:dyDescent="0.25">
      <c r="A1812">
        <v>202311</v>
      </c>
      <c r="B1812" t="s">
        <v>379</v>
      </c>
      <c r="C1812" t="s">
        <v>190</v>
      </c>
      <c r="D1812">
        <v>51</v>
      </c>
      <c r="E1812">
        <v>78</v>
      </c>
      <c r="F1812">
        <v>33</v>
      </c>
      <c r="G1812">
        <v>19</v>
      </c>
      <c r="H1812">
        <v>52</v>
      </c>
      <c r="I1812">
        <v>19</v>
      </c>
      <c r="J1812">
        <v>78</v>
      </c>
      <c r="K1812" t="s">
        <v>64</v>
      </c>
      <c r="L1812" t="s">
        <v>30</v>
      </c>
    </row>
    <row r="1813" spans="1:12" x14ac:dyDescent="0.25">
      <c r="A1813">
        <v>202311</v>
      </c>
      <c r="B1813" t="s">
        <v>380</v>
      </c>
      <c r="C1813" t="s">
        <v>190</v>
      </c>
      <c r="D1813">
        <v>52</v>
      </c>
      <c r="E1813">
        <v>78</v>
      </c>
      <c r="F1813">
        <v>31</v>
      </c>
      <c r="G1813">
        <v>19</v>
      </c>
      <c r="H1813">
        <v>50</v>
      </c>
      <c r="I1813">
        <v>17</v>
      </c>
      <c r="J1813">
        <v>78</v>
      </c>
      <c r="K1813" t="s">
        <v>64</v>
      </c>
      <c r="L1813" t="s">
        <v>30</v>
      </c>
    </row>
    <row r="1814" spans="1:12" x14ac:dyDescent="0.25">
      <c r="A1814">
        <v>202311</v>
      </c>
      <c r="B1814" t="s">
        <v>381</v>
      </c>
      <c r="C1814" t="s">
        <v>190</v>
      </c>
      <c r="D1814">
        <v>54</v>
      </c>
      <c r="E1814">
        <v>82</v>
      </c>
      <c r="F1814">
        <v>31</v>
      </c>
      <c r="G1814">
        <v>18</v>
      </c>
      <c r="H1814">
        <v>49</v>
      </c>
      <c r="I1814">
        <v>16</v>
      </c>
      <c r="J1814">
        <v>82</v>
      </c>
      <c r="K1814" t="s">
        <v>64</v>
      </c>
      <c r="L1814" t="s">
        <v>30</v>
      </c>
    </row>
    <row r="1815" spans="1:12" x14ac:dyDescent="0.25">
      <c r="A1815">
        <v>202311</v>
      </c>
      <c r="B1815" t="s">
        <v>382</v>
      </c>
      <c r="C1815" t="s">
        <v>190</v>
      </c>
      <c r="D1815">
        <v>47</v>
      </c>
      <c r="E1815">
        <v>72</v>
      </c>
      <c r="F1815">
        <v>31</v>
      </c>
      <c r="G1815">
        <v>19</v>
      </c>
      <c r="H1815">
        <v>51</v>
      </c>
      <c r="I1815">
        <v>17</v>
      </c>
      <c r="J1815">
        <v>72</v>
      </c>
      <c r="K1815" t="s">
        <v>64</v>
      </c>
      <c r="L1815" t="s">
        <v>30</v>
      </c>
    </row>
    <row r="1816" spans="1:12" x14ac:dyDescent="0.25">
      <c r="A1816">
        <v>202311</v>
      </c>
      <c r="B1816" t="s">
        <v>383</v>
      </c>
      <c r="C1816" t="s">
        <v>190</v>
      </c>
      <c r="D1816">
        <v>46</v>
      </c>
      <c r="E1816">
        <v>71</v>
      </c>
      <c r="F1816">
        <v>30</v>
      </c>
      <c r="G1816">
        <v>13</v>
      </c>
      <c r="H1816">
        <v>81</v>
      </c>
      <c r="I1816">
        <v>12</v>
      </c>
      <c r="J1816">
        <v>81</v>
      </c>
      <c r="K1816" t="s">
        <v>18</v>
      </c>
      <c r="L1816" t="s">
        <v>30</v>
      </c>
    </row>
    <row r="1817" spans="1:12" x14ac:dyDescent="0.25">
      <c r="A1817">
        <v>202311</v>
      </c>
      <c r="B1817" t="s">
        <v>384</v>
      </c>
      <c r="C1817" t="s">
        <v>190</v>
      </c>
      <c r="D1817">
        <v>53</v>
      </c>
      <c r="E1817">
        <v>83</v>
      </c>
      <c r="F1817">
        <v>32</v>
      </c>
      <c r="G1817">
        <v>15</v>
      </c>
      <c r="H1817">
        <v>65</v>
      </c>
      <c r="I1817">
        <v>15</v>
      </c>
      <c r="J1817">
        <v>83</v>
      </c>
      <c r="K1817" t="s">
        <v>64</v>
      </c>
      <c r="L1817" t="s">
        <v>30</v>
      </c>
    </row>
    <row r="1818" spans="1:12" x14ac:dyDescent="0.25">
      <c r="A1818">
        <v>202311</v>
      </c>
      <c r="B1818" t="s">
        <v>385</v>
      </c>
      <c r="C1818" t="s">
        <v>190</v>
      </c>
      <c r="D1818">
        <v>40</v>
      </c>
      <c r="E1818">
        <v>67</v>
      </c>
      <c r="F1818">
        <v>31</v>
      </c>
      <c r="G1818">
        <v>14</v>
      </c>
      <c r="H1818">
        <v>71</v>
      </c>
      <c r="I1818">
        <v>10</v>
      </c>
      <c r="J1818">
        <v>71</v>
      </c>
      <c r="K1818" t="s">
        <v>18</v>
      </c>
      <c r="L1818" t="s">
        <v>30</v>
      </c>
    </row>
    <row r="1819" spans="1:12" x14ac:dyDescent="0.25">
      <c r="A1819">
        <v>202311</v>
      </c>
      <c r="B1819" t="s">
        <v>386</v>
      </c>
      <c r="C1819" t="s">
        <v>190</v>
      </c>
      <c r="D1819">
        <v>52</v>
      </c>
      <c r="E1819">
        <v>85</v>
      </c>
      <c r="F1819">
        <v>34</v>
      </c>
      <c r="G1819">
        <v>16</v>
      </c>
      <c r="H1819">
        <v>62</v>
      </c>
      <c r="I1819">
        <v>16</v>
      </c>
      <c r="J1819">
        <v>85</v>
      </c>
      <c r="K1819" t="s">
        <v>64</v>
      </c>
      <c r="L1819" t="s">
        <v>30</v>
      </c>
    </row>
    <row r="1820" spans="1:12" x14ac:dyDescent="0.25">
      <c r="A1820">
        <v>202311</v>
      </c>
      <c r="B1820" t="s">
        <v>387</v>
      </c>
      <c r="C1820" t="s">
        <v>190</v>
      </c>
      <c r="D1820">
        <v>71</v>
      </c>
      <c r="E1820">
        <v>112</v>
      </c>
      <c r="F1820">
        <v>36</v>
      </c>
      <c r="G1820">
        <v>23</v>
      </c>
      <c r="H1820">
        <v>54</v>
      </c>
      <c r="I1820">
        <v>26</v>
      </c>
      <c r="J1820">
        <v>112</v>
      </c>
      <c r="K1820" t="s">
        <v>64</v>
      </c>
      <c r="L1820" t="s">
        <v>60</v>
      </c>
    </row>
    <row r="1821" spans="1:12" x14ac:dyDescent="0.25">
      <c r="A1821">
        <v>202311</v>
      </c>
      <c r="B1821" t="s">
        <v>388</v>
      </c>
      <c r="C1821" t="s">
        <v>190</v>
      </c>
      <c r="D1821">
        <v>63</v>
      </c>
      <c r="E1821">
        <v>101</v>
      </c>
      <c r="F1821">
        <v>33</v>
      </c>
      <c r="G1821">
        <v>20</v>
      </c>
      <c r="H1821">
        <v>49</v>
      </c>
      <c r="I1821">
        <v>22</v>
      </c>
      <c r="J1821">
        <v>101</v>
      </c>
      <c r="K1821" t="s">
        <v>64</v>
      </c>
      <c r="L1821" t="s">
        <v>60</v>
      </c>
    </row>
    <row r="1822" spans="1:12" x14ac:dyDescent="0.25">
      <c r="A1822">
        <v>202311</v>
      </c>
      <c r="B1822" t="s">
        <v>389</v>
      </c>
      <c r="C1822" t="s">
        <v>190</v>
      </c>
      <c r="D1822">
        <v>48</v>
      </c>
      <c r="E1822">
        <v>71</v>
      </c>
      <c r="F1822">
        <v>33</v>
      </c>
      <c r="G1822">
        <v>21</v>
      </c>
      <c r="H1822">
        <v>44</v>
      </c>
      <c r="I1822">
        <v>20</v>
      </c>
      <c r="J1822">
        <v>71</v>
      </c>
      <c r="K1822" t="s">
        <v>64</v>
      </c>
      <c r="L1822" t="s">
        <v>30</v>
      </c>
    </row>
    <row r="1823" spans="1:12" x14ac:dyDescent="0.25">
      <c r="A1823">
        <v>202311</v>
      </c>
      <c r="B1823" t="s">
        <v>390</v>
      </c>
      <c r="C1823" t="s">
        <v>190</v>
      </c>
      <c r="D1823">
        <v>51</v>
      </c>
      <c r="E1823">
        <v>76</v>
      </c>
      <c r="F1823">
        <v>32</v>
      </c>
      <c r="G1823">
        <v>18</v>
      </c>
      <c r="H1823">
        <v>53</v>
      </c>
      <c r="I1823">
        <v>19</v>
      </c>
      <c r="J1823">
        <v>76</v>
      </c>
      <c r="K1823" t="s">
        <v>64</v>
      </c>
      <c r="L1823" t="s">
        <v>30</v>
      </c>
    </row>
    <row r="1824" spans="1:12" x14ac:dyDescent="0.25">
      <c r="A1824">
        <v>202311</v>
      </c>
      <c r="B1824" t="s">
        <v>391</v>
      </c>
      <c r="C1824" t="s">
        <v>190</v>
      </c>
      <c r="D1824">
        <v>56</v>
      </c>
      <c r="E1824">
        <v>88</v>
      </c>
      <c r="F1824">
        <v>33</v>
      </c>
      <c r="G1824">
        <v>20</v>
      </c>
      <c r="H1824">
        <v>48</v>
      </c>
      <c r="I1824">
        <v>21</v>
      </c>
      <c r="J1824">
        <v>88</v>
      </c>
      <c r="K1824" t="s">
        <v>64</v>
      </c>
      <c r="L1824" t="s">
        <v>30</v>
      </c>
    </row>
    <row r="1825" spans="1:12" x14ac:dyDescent="0.25">
      <c r="A1825">
        <v>202311</v>
      </c>
      <c r="B1825" t="s">
        <v>392</v>
      </c>
      <c r="C1825" t="s">
        <v>190</v>
      </c>
      <c r="D1825">
        <v>56</v>
      </c>
      <c r="E1825">
        <v>88</v>
      </c>
      <c r="F1825">
        <v>32</v>
      </c>
      <c r="G1825">
        <v>18</v>
      </c>
      <c r="H1825">
        <v>56</v>
      </c>
      <c r="I1825">
        <v>18</v>
      </c>
      <c r="J1825">
        <v>88</v>
      </c>
      <c r="K1825" t="s">
        <v>64</v>
      </c>
      <c r="L1825" t="s">
        <v>30</v>
      </c>
    </row>
    <row r="1826" spans="1:12" x14ac:dyDescent="0.25">
      <c r="A1826">
        <v>202311</v>
      </c>
      <c r="B1826" t="s">
        <v>393</v>
      </c>
      <c r="C1826" t="s">
        <v>190</v>
      </c>
      <c r="D1826">
        <v>30</v>
      </c>
      <c r="E1826">
        <v>57</v>
      </c>
      <c r="F1826">
        <v>32</v>
      </c>
      <c r="G1826">
        <v>15</v>
      </c>
      <c r="H1826">
        <v>61</v>
      </c>
      <c r="I1826">
        <v>17</v>
      </c>
      <c r="J1826">
        <v>61</v>
      </c>
      <c r="K1826" t="s">
        <v>18</v>
      </c>
      <c r="L18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11D3-ED9F-415C-99B6-14ABCC7BD25E}">
  <dimension ref="A1:P1826"/>
  <sheetViews>
    <sheetView topLeftCell="A328" workbookViewId="0">
      <selection activeCell="E371" sqref="E371"/>
    </sheetView>
  </sheetViews>
  <sheetFormatPr defaultRowHeight="15" x14ac:dyDescent="0.25"/>
  <cols>
    <col min="1" max="1" width="18.7109375" customWidth="1"/>
    <col min="2" max="2" width="17.5703125" customWidth="1"/>
    <col min="3" max="3" width="31.5703125" customWidth="1"/>
    <col min="4" max="4" width="20" customWidth="1"/>
    <col min="5" max="5" width="23" customWidth="1"/>
    <col min="6" max="6" width="16.42578125" customWidth="1"/>
    <col min="7" max="7" width="17.85546875" customWidth="1"/>
    <col min="8" max="8" width="8.28515625" customWidth="1"/>
    <col min="9" max="9" width="17.140625" customWidth="1"/>
    <col min="11" max="11" width="28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394</v>
      </c>
      <c r="O1">
        <v>2</v>
      </c>
      <c r="P1">
        <v>366</v>
      </c>
    </row>
    <row r="2" spans="1:16" x14ac:dyDescent="0.25">
      <c r="A2">
        <v>202212</v>
      </c>
      <c r="B2" t="s">
        <v>86</v>
      </c>
      <c r="C2" t="s">
        <v>22</v>
      </c>
      <c r="D2">
        <v>54</v>
      </c>
      <c r="E2">
        <v>73</v>
      </c>
      <c r="F2">
        <v>36</v>
      </c>
      <c r="G2">
        <v>12</v>
      </c>
      <c r="H2">
        <v>22</v>
      </c>
      <c r="I2">
        <v>13</v>
      </c>
      <c r="J2">
        <v>73</v>
      </c>
      <c r="K2" t="s">
        <v>64</v>
      </c>
      <c r="L2" t="s">
        <v>30</v>
      </c>
      <c r="N2" t="s">
        <v>395</v>
      </c>
      <c r="O2">
        <v>367</v>
      </c>
      <c r="P2">
        <v>731</v>
      </c>
    </row>
    <row r="3" spans="1:16" x14ac:dyDescent="0.25">
      <c r="A3">
        <v>202212</v>
      </c>
      <c r="B3" t="s">
        <v>87</v>
      </c>
      <c r="C3" t="s">
        <v>22</v>
      </c>
      <c r="D3">
        <v>53</v>
      </c>
      <c r="E3">
        <v>67</v>
      </c>
      <c r="F3">
        <v>39</v>
      </c>
      <c r="G3">
        <v>11</v>
      </c>
      <c r="H3">
        <v>14</v>
      </c>
      <c r="I3">
        <v>12</v>
      </c>
      <c r="J3">
        <v>67</v>
      </c>
      <c r="K3" t="s">
        <v>64</v>
      </c>
      <c r="L3" t="s">
        <v>30</v>
      </c>
      <c r="N3" t="s">
        <v>396</v>
      </c>
      <c r="O3">
        <v>732</v>
      </c>
      <c r="P3">
        <v>1096</v>
      </c>
    </row>
    <row r="4" spans="1:16" x14ac:dyDescent="0.25">
      <c r="A4">
        <v>202212</v>
      </c>
      <c r="B4" t="s">
        <v>88</v>
      </c>
      <c r="C4" t="s">
        <v>22</v>
      </c>
      <c r="D4">
        <v>60</v>
      </c>
      <c r="E4">
        <v>76</v>
      </c>
      <c r="F4">
        <v>38</v>
      </c>
      <c r="G4">
        <v>10</v>
      </c>
      <c r="H4">
        <v>22</v>
      </c>
      <c r="I4">
        <v>12</v>
      </c>
      <c r="J4">
        <v>76</v>
      </c>
      <c r="K4" t="s">
        <v>64</v>
      </c>
      <c r="L4" t="s">
        <v>30</v>
      </c>
      <c r="N4" t="s">
        <v>397</v>
      </c>
      <c r="O4">
        <v>1097</v>
      </c>
      <c r="P4">
        <v>1461</v>
      </c>
    </row>
    <row r="5" spans="1:16" x14ac:dyDescent="0.25">
      <c r="A5">
        <v>202212</v>
      </c>
      <c r="B5" t="s">
        <v>89</v>
      </c>
      <c r="C5" t="s">
        <v>22</v>
      </c>
      <c r="D5">
        <v>58</v>
      </c>
      <c r="E5">
        <v>76</v>
      </c>
      <c r="F5">
        <v>35</v>
      </c>
      <c r="G5">
        <v>13</v>
      </c>
      <c r="H5">
        <v>20</v>
      </c>
      <c r="I5">
        <v>12</v>
      </c>
      <c r="J5">
        <v>76</v>
      </c>
      <c r="K5" t="s">
        <v>64</v>
      </c>
      <c r="L5" t="s">
        <v>30</v>
      </c>
      <c r="N5" t="s">
        <v>398</v>
      </c>
      <c r="O5">
        <v>1462</v>
      </c>
      <c r="P5">
        <v>1826</v>
      </c>
    </row>
    <row r="6" spans="1:16" x14ac:dyDescent="0.25">
      <c r="A6">
        <v>202212</v>
      </c>
      <c r="B6" t="s">
        <v>90</v>
      </c>
      <c r="C6" t="s">
        <v>22</v>
      </c>
      <c r="D6">
        <v>54</v>
      </c>
      <c r="E6">
        <v>74</v>
      </c>
      <c r="F6">
        <v>35</v>
      </c>
      <c r="G6">
        <v>10</v>
      </c>
      <c r="H6">
        <v>20</v>
      </c>
      <c r="I6">
        <v>12</v>
      </c>
      <c r="J6">
        <v>74</v>
      </c>
      <c r="K6" t="s">
        <v>64</v>
      </c>
      <c r="L6" t="s">
        <v>30</v>
      </c>
    </row>
    <row r="7" spans="1:16" x14ac:dyDescent="0.25">
      <c r="A7">
        <v>202212</v>
      </c>
      <c r="B7" t="s">
        <v>91</v>
      </c>
      <c r="C7" t="s">
        <v>22</v>
      </c>
      <c r="D7">
        <v>58</v>
      </c>
      <c r="E7">
        <v>79</v>
      </c>
      <c r="F7">
        <v>35</v>
      </c>
      <c r="G7">
        <v>14</v>
      </c>
      <c r="H7">
        <v>13</v>
      </c>
      <c r="I7">
        <v>13</v>
      </c>
      <c r="J7">
        <v>79</v>
      </c>
      <c r="K7" t="s">
        <v>64</v>
      </c>
      <c r="L7" t="s">
        <v>30</v>
      </c>
    </row>
    <row r="8" spans="1:16" x14ac:dyDescent="0.25">
      <c r="A8">
        <v>202212</v>
      </c>
      <c r="B8" t="s">
        <v>92</v>
      </c>
      <c r="C8" t="s">
        <v>22</v>
      </c>
      <c r="D8">
        <v>48</v>
      </c>
      <c r="E8">
        <v>68</v>
      </c>
      <c r="F8">
        <v>34</v>
      </c>
      <c r="G8">
        <v>11</v>
      </c>
      <c r="H8">
        <v>18</v>
      </c>
      <c r="I8">
        <v>12</v>
      </c>
      <c r="J8">
        <v>68</v>
      </c>
      <c r="K8" t="s">
        <v>64</v>
      </c>
      <c r="L8" t="s">
        <v>30</v>
      </c>
    </row>
    <row r="9" spans="1:16" x14ac:dyDescent="0.25">
      <c r="A9">
        <v>202212</v>
      </c>
      <c r="B9" t="s">
        <v>93</v>
      </c>
      <c r="C9" t="s">
        <v>22</v>
      </c>
      <c r="D9">
        <v>51</v>
      </c>
      <c r="E9">
        <v>62</v>
      </c>
      <c r="F9">
        <v>33</v>
      </c>
      <c r="G9">
        <v>9</v>
      </c>
      <c r="H9">
        <v>24</v>
      </c>
      <c r="I9">
        <v>11</v>
      </c>
      <c r="J9">
        <v>62</v>
      </c>
      <c r="K9" t="s">
        <v>64</v>
      </c>
      <c r="L9" t="s">
        <v>30</v>
      </c>
    </row>
    <row r="10" spans="1:16" x14ac:dyDescent="0.25">
      <c r="A10">
        <v>202212</v>
      </c>
      <c r="B10" t="s">
        <v>94</v>
      </c>
      <c r="C10" t="s">
        <v>22</v>
      </c>
      <c r="D10">
        <v>58</v>
      </c>
      <c r="E10">
        <v>73</v>
      </c>
      <c r="F10">
        <v>34</v>
      </c>
      <c r="G10">
        <v>12</v>
      </c>
      <c r="H10">
        <v>18</v>
      </c>
      <c r="I10">
        <v>14</v>
      </c>
      <c r="J10">
        <v>73</v>
      </c>
      <c r="K10" t="s">
        <v>64</v>
      </c>
      <c r="L10" t="s">
        <v>30</v>
      </c>
    </row>
    <row r="11" spans="1:16" x14ac:dyDescent="0.25">
      <c r="A11">
        <v>202212</v>
      </c>
      <c r="B11" t="s">
        <v>95</v>
      </c>
      <c r="C11" t="s">
        <v>22</v>
      </c>
      <c r="D11">
        <v>28</v>
      </c>
      <c r="E11">
        <v>42</v>
      </c>
      <c r="F11">
        <v>30</v>
      </c>
      <c r="G11">
        <v>9</v>
      </c>
      <c r="H11">
        <v>13</v>
      </c>
      <c r="I11">
        <v>7</v>
      </c>
      <c r="J11">
        <v>42</v>
      </c>
      <c r="K11" t="s">
        <v>64</v>
      </c>
      <c r="L11" t="s">
        <v>16</v>
      </c>
    </row>
    <row r="12" spans="1:16" x14ac:dyDescent="0.25">
      <c r="A12">
        <v>202212</v>
      </c>
      <c r="B12" t="s">
        <v>96</v>
      </c>
      <c r="C12" t="s">
        <v>22</v>
      </c>
      <c r="D12">
        <v>43</v>
      </c>
      <c r="E12">
        <v>61</v>
      </c>
      <c r="F12">
        <v>31</v>
      </c>
      <c r="G12">
        <v>14</v>
      </c>
      <c r="H12">
        <v>23</v>
      </c>
      <c r="I12">
        <v>8</v>
      </c>
      <c r="J12">
        <v>61</v>
      </c>
      <c r="K12" t="s">
        <v>64</v>
      </c>
      <c r="L12" t="s">
        <v>30</v>
      </c>
    </row>
    <row r="13" spans="1:16" x14ac:dyDescent="0.25">
      <c r="A13">
        <v>202212</v>
      </c>
      <c r="B13" t="s">
        <v>97</v>
      </c>
      <c r="C13" t="s">
        <v>22</v>
      </c>
      <c r="D13">
        <v>25</v>
      </c>
      <c r="E13">
        <v>43</v>
      </c>
      <c r="F13">
        <v>30</v>
      </c>
      <c r="G13">
        <v>6</v>
      </c>
      <c r="H13">
        <v>16</v>
      </c>
      <c r="I13">
        <v>6</v>
      </c>
      <c r="J13">
        <v>43</v>
      </c>
      <c r="K13" t="s">
        <v>64</v>
      </c>
      <c r="L13" t="s">
        <v>16</v>
      </c>
    </row>
    <row r="14" spans="1:16" x14ac:dyDescent="0.25">
      <c r="A14">
        <v>202212</v>
      </c>
      <c r="B14" t="s">
        <v>98</v>
      </c>
      <c r="C14" t="s">
        <v>22</v>
      </c>
      <c r="D14">
        <v>29</v>
      </c>
      <c r="E14">
        <v>35</v>
      </c>
      <c r="F14">
        <v>30</v>
      </c>
      <c r="G14">
        <v>7</v>
      </c>
      <c r="H14">
        <v>13</v>
      </c>
      <c r="I14">
        <v>5</v>
      </c>
      <c r="J14">
        <v>35</v>
      </c>
      <c r="K14" t="s">
        <v>64</v>
      </c>
      <c r="L14" t="s">
        <v>16</v>
      </c>
    </row>
    <row r="15" spans="1:16" x14ac:dyDescent="0.25">
      <c r="A15">
        <v>202212</v>
      </c>
      <c r="B15" t="s">
        <v>99</v>
      </c>
      <c r="C15" t="s">
        <v>22</v>
      </c>
      <c r="D15">
        <v>27</v>
      </c>
      <c r="E15">
        <v>32</v>
      </c>
      <c r="F15">
        <v>31</v>
      </c>
      <c r="G15">
        <v>6</v>
      </c>
      <c r="H15">
        <v>12</v>
      </c>
      <c r="I15">
        <v>5</v>
      </c>
      <c r="J15">
        <v>32</v>
      </c>
      <c r="K15" t="s">
        <v>64</v>
      </c>
      <c r="L15" t="s">
        <v>16</v>
      </c>
    </row>
    <row r="16" spans="1:16" x14ac:dyDescent="0.25">
      <c r="A16">
        <v>202212</v>
      </c>
      <c r="B16" t="s">
        <v>100</v>
      </c>
      <c r="C16" t="s">
        <v>22</v>
      </c>
      <c r="D16">
        <v>27</v>
      </c>
      <c r="E16">
        <v>39</v>
      </c>
      <c r="F16">
        <v>32</v>
      </c>
      <c r="G16">
        <v>5</v>
      </c>
      <c r="H16">
        <v>21</v>
      </c>
      <c r="I16">
        <v>5</v>
      </c>
      <c r="J16">
        <v>39</v>
      </c>
      <c r="K16" t="s">
        <v>64</v>
      </c>
      <c r="L16" t="s">
        <v>16</v>
      </c>
    </row>
    <row r="17" spans="1:12" x14ac:dyDescent="0.25">
      <c r="A17">
        <v>202212</v>
      </c>
      <c r="B17" t="s">
        <v>101</v>
      </c>
      <c r="C17" t="s">
        <v>22</v>
      </c>
      <c r="D17">
        <v>46</v>
      </c>
      <c r="E17">
        <v>63</v>
      </c>
      <c r="F17">
        <v>36</v>
      </c>
      <c r="G17">
        <v>8</v>
      </c>
      <c r="H17">
        <v>14</v>
      </c>
      <c r="I17">
        <v>7</v>
      </c>
      <c r="J17">
        <v>63</v>
      </c>
      <c r="K17" t="s">
        <v>64</v>
      </c>
      <c r="L17" t="s">
        <v>30</v>
      </c>
    </row>
    <row r="18" spans="1:12" x14ac:dyDescent="0.25">
      <c r="A18">
        <v>202212</v>
      </c>
      <c r="B18" t="s">
        <v>102</v>
      </c>
      <c r="C18" t="s">
        <v>22</v>
      </c>
      <c r="D18">
        <v>59</v>
      </c>
      <c r="E18">
        <v>78</v>
      </c>
      <c r="F18">
        <v>30</v>
      </c>
      <c r="G18">
        <v>19</v>
      </c>
      <c r="H18">
        <v>29</v>
      </c>
      <c r="I18">
        <v>9</v>
      </c>
      <c r="J18">
        <v>78</v>
      </c>
      <c r="K18" t="s">
        <v>64</v>
      </c>
      <c r="L18" t="s">
        <v>30</v>
      </c>
    </row>
    <row r="19" spans="1:12" x14ac:dyDescent="0.25">
      <c r="A19">
        <v>202212</v>
      </c>
      <c r="B19" t="s">
        <v>103</v>
      </c>
      <c r="C19" t="s">
        <v>22</v>
      </c>
      <c r="D19">
        <v>64</v>
      </c>
      <c r="E19">
        <v>86</v>
      </c>
      <c r="F19">
        <v>30</v>
      </c>
      <c r="G19">
        <v>16</v>
      </c>
      <c r="H19">
        <v>33</v>
      </c>
      <c r="I19">
        <v>12</v>
      </c>
      <c r="J19">
        <v>86</v>
      </c>
      <c r="K19" t="s">
        <v>64</v>
      </c>
      <c r="L19" t="s">
        <v>30</v>
      </c>
    </row>
    <row r="20" spans="1:12" x14ac:dyDescent="0.25">
      <c r="A20">
        <v>202212</v>
      </c>
      <c r="B20" t="s">
        <v>104</v>
      </c>
      <c r="C20" t="s">
        <v>22</v>
      </c>
      <c r="D20">
        <v>58</v>
      </c>
      <c r="E20">
        <v>85</v>
      </c>
      <c r="F20">
        <v>32</v>
      </c>
      <c r="G20">
        <v>16</v>
      </c>
      <c r="H20">
        <v>23</v>
      </c>
      <c r="I20">
        <v>13</v>
      </c>
      <c r="J20">
        <v>85</v>
      </c>
      <c r="K20" t="s">
        <v>64</v>
      </c>
      <c r="L20" t="s">
        <v>30</v>
      </c>
    </row>
    <row r="21" spans="1:12" x14ac:dyDescent="0.25">
      <c r="A21">
        <v>202212</v>
      </c>
      <c r="B21" t="s">
        <v>105</v>
      </c>
      <c r="C21" t="s">
        <v>22</v>
      </c>
      <c r="D21">
        <v>65</v>
      </c>
      <c r="E21">
        <v>95</v>
      </c>
      <c r="F21">
        <v>53</v>
      </c>
      <c r="G21" t="s">
        <v>14</v>
      </c>
      <c r="H21">
        <v>24</v>
      </c>
      <c r="I21">
        <v>12</v>
      </c>
      <c r="J21">
        <v>95</v>
      </c>
      <c r="K21" t="s">
        <v>64</v>
      </c>
      <c r="L21" t="s">
        <v>30</v>
      </c>
    </row>
    <row r="22" spans="1:12" x14ac:dyDescent="0.25">
      <c r="A22">
        <v>202212</v>
      </c>
      <c r="B22" t="s">
        <v>106</v>
      </c>
      <c r="C22" t="s">
        <v>22</v>
      </c>
      <c r="D22">
        <v>53</v>
      </c>
      <c r="E22">
        <v>71</v>
      </c>
      <c r="F22">
        <v>57</v>
      </c>
      <c r="G22" t="s">
        <v>14</v>
      </c>
      <c r="H22">
        <v>26</v>
      </c>
      <c r="I22">
        <v>13</v>
      </c>
      <c r="J22">
        <v>71</v>
      </c>
      <c r="K22" t="s">
        <v>64</v>
      </c>
      <c r="L22" t="s">
        <v>30</v>
      </c>
    </row>
    <row r="23" spans="1:12" x14ac:dyDescent="0.25">
      <c r="A23">
        <v>202212</v>
      </c>
      <c r="B23" t="s">
        <v>107</v>
      </c>
      <c r="C23" t="s">
        <v>22</v>
      </c>
      <c r="D23">
        <v>39</v>
      </c>
      <c r="E23">
        <v>59</v>
      </c>
      <c r="F23">
        <v>52</v>
      </c>
      <c r="G23" t="s">
        <v>14</v>
      </c>
      <c r="H23">
        <v>15</v>
      </c>
      <c r="I23">
        <v>9</v>
      </c>
      <c r="J23">
        <v>59</v>
      </c>
      <c r="K23" t="s">
        <v>64</v>
      </c>
      <c r="L23" t="s">
        <v>30</v>
      </c>
    </row>
    <row r="24" spans="1:12" x14ac:dyDescent="0.25">
      <c r="A24">
        <v>202212</v>
      </c>
      <c r="B24" t="s">
        <v>108</v>
      </c>
      <c r="C24" t="s">
        <v>22</v>
      </c>
      <c r="D24">
        <v>31</v>
      </c>
      <c r="E24">
        <v>39</v>
      </c>
      <c r="F24">
        <v>48</v>
      </c>
      <c r="G24">
        <v>10</v>
      </c>
      <c r="H24">
        <v>24</v>
      </c>
      <c r="I24">
        <v>7</v>
      </c>
      <c r="J24">
        <v>48</v>
      </c>
      <c r="K24" t="s">
        <v>62</v>
      </c>
      <c r="L24" t="s">
        <v>16</v>
      </c>
    </row>
    <row r="25" spans="1:12" x14ac:dyDescent="0.25">
      <c r="A25">
        <v>202212</v>
      </c>
      <c r="B25" t="s">
        <v>109</v>
      </c>
      <c r="C25" t="s">
        <v>22</v>
      </c>
      <c r="D25">
        <v>56</v>
      </c>
      <c r="E25">
        <v>75</v>
      </c>
      <c r="F25">
        <v>51</v>
      </c>
      <c r="G25">
        <v>11</v>
      </c>
      <c r="H25">
        <v>25</v>
      </c>
      <c r="I25">
        <v>13</v>
      </c>
      <c r="J25">
        <v>75</v>
      </c>
      <c r="K25" t="s">
        <v>64</v>
      </c>
      <c r="L25" t="s">
        <v>30</v>
      </c>
    </row>
    <row r="26" spans="1:12" x14ac:dyDescent="0.25">
      <c r="A26">
        <v>202212</v>
      </c>
      <c r="B26" t="s">
        <v>110</v>
      </c>
      <c r="C26" t="s">
        <v>22</v>
      </c>
      <c r="D26">
        <v>38</v>
      </c>
      <c r="E26">
        <v>52</v>
      </c>
      <c r="F26">
        <v>48</v>
      </c>
      <c r="G26">
        <v>10</v>
      </c>
      <c r="H26">
        <v>25</v>
      </c>
      <c r="I26">
        <v>9</v>
      </c>
      <c r="J26">
        <v>52</v>
      </c>
      <c r="K26" t="s">
        <v>64</v>
      </c>
      <c r="L26" t="s">
        <v>30</v>
      </c>
    </row>
    <row r="27" spans="1:12" x14ac:dyDescent="0.25">
      <c r="A27">
        <v>202212</v>
      </c>
      <c r="B27" t="s">
        <v>111</v>
      </c>
      <c r="C27" t="s">
        <v>22</v>
      </c>
      <c r="D27">
        <v>41</v>
      </c>
      <c r="E27">
        <v>56</v>
      </c>
      <c r="F27">
        <v>51</v>
      </c>
      <c r="G27">
        <v>10</v>
      </c>
      <c r="H27">
        <v>25</v>
      </c>
      <c r="I27">
        <v>11</v>
      </c>
      <c r="J27">
        <v>56</v>
      </c>
      <c r="K27" t="s">
        <v>64</v>
      </c>
      <c r="L27" t="s">
        <v>30</v>
      </c>
    </row>
    <row r="28" spans="1:12" x14ac:dyDescent="0.25">
      <c r="A28">
        <v>202212</v>
      </c>
      <c r="B28" t="s">
        <v>112</v>
      </c>
      <c r="C28" t="s">
        <v>22</v>
      </c>
      <c r="D28">
        <v>36</v>
      </c>
      <c r="E28">
        <v>35</v>
      </c>
      <c r="F28">
        <v>49</v>
      </c>
      <c r="G28">
        <v>8</v>
      </c>
      <c r="H28">
        <v>20</v>
      </c>
      <c r="I28">
        <v>7</v>
      </c>
      <c r="J28">
        <v>49</v>
      </c>
      <c r="K28" t="s">
        <v>62</v>
      </c>
      <c r="L28" t="s">
        <v>16</v>
      </c>
    </row>
    <row r="29" spans="1:12" x14ac:dyDescent="0.25">
      <c r="A29">
        <v>202212</v>
      </c>
      <c r="B29" t="s">
        <v>113</v>
      </c>
      <c r="C29" t="s">
        <v>22</v>
      </c>
      <c r="D29">
        <v>33</v>
      </c>
      <c r="E29">
        <v>51</v>
      </c>
      <c r="F29">
        <v>50</v>
      </c>
      <c r="G29">
        <v>11</v>
      </c>
      <c r="H29">
        <v>8</v>
      </c>
      <c r="I29">
        <v>7</v>
      </c>
      <c r="J29">
        <v>51</v>
      </c>
      <c r="K29" t="s">
        <v>64</v>
      </c>
      <c r="L29" t="s">
        <v>30</v>
      </c>
    </row>
    <row r="30" spans="1:12" x14ac:dyDescent="0.25">
      <c r="A30">
        <v>202212</v>
      </c>
      <c r="B30" t="s">
        <v>114</v>
      </c>
      <c r="C30" t="s">
        <v>22</v>
      </c>
      <c r="D30">
        <v>23</v>
      </c>
      <c r="E30">
        <v>27</v>
      </c>
      <c r="F30">
        <v>50</v>
      </c>
      <c r="G30">
        <v>10</v>
      </c>
      <c r="H30">
        <v>13</v>
      </c>
      <c r="I30">
        <v>7</v>
      </c>
      <c r="J30">
        <v>50</v>
      </c>
      <c r="K30" t="s">
        <v>62</v>
      </c>
      <c r="L30" t="s">
        <v>16</v>
      </c>
    </row>
    <row r="31" spans="1:12" x14ac:dyDescent="0.25">
      <c r="A31">
        <v>202212</v>
      </c>
      <c r="B31" t="s">
        <v>115</v>
      </c>
      <c r="C31" t="s">
        <v>22</v>
      </c>
      <c r="D31">
        <v>38</v>
      </c>
      <c r="E31">
        <v>53</v>
      </c>
      <c r="F31">
        <v>51</v>
      </c>
      <c r="G31">
        <v>11</v>
      </c>
      <c r="H31">
        <v>13</v>
      </c>
      <c r="I31">
        <v>9</v>
      </c>
      <c r="J31">
        <v>53</v>
      </c>
      <c r="K31" t="s">
        <v>64</v>
      </c>
      <c r="L31" t="s">
        <v>30</v>
      </c>
    </row>
    <row r="32" spans="1:12" x14ac:dyDescent="0.25">
      <c r="A32">
        <v>202212</v>
      </c>
      <c r="B32" t="s">
        <v>116</v>
      </c>
      <c r="C32" t="s">
        <v>22</v>
      </c>
      <c r="D32">
        <v>54</v>
      </c>
      <c r="E32">
        <v>68</v>
      </c>
      <c r="F32">
        <v>49</v>
      </c>
      <c r="G32">
        <v>11</v>
      </c>
      <c r="H32">
        <v>19</v>
      </c>
      <c r="I32">
        <v>12</v>
      </c>
      <c r="J32">
        <v>68</v>
      </c>
      <c r="K32" t="s">
        <v>64</v>
      </c>
      <c r="L32" t="s">
        <v>30</v>
      </c>
    </row>
    <row r="33" spans="1:12" x14ac:dyDescent="0.25">
      <c r="A33">
        <v>202301</v>
      </c>
      <c r="B33" t="s">
        <v>117</v>
      </c>
      <c r="C33" t="s">
        <v>22</v>
      </c>
      <c r="D33">
        <v>44</v>
      </c>
      <c r="E33">
        <v>55</v>
      </c>
      <c r="F33">
        <v>47</v>
      </c>
      <c r="G33">
        <v>10</v>
      </c>
      <c r="H33">
        <v>24</v>
      </c>
      <c r="I33">
        <v>9</v>
      </c>
      <c r="J33">
        <v>55</v>
      </c>
      <c r="K33" t="s">
        <v>64</v>
      </c>
      <c r="L33" t="s">
        <v>30</v>
      </c>
    </row>
    <row r="34" spans="1:12" x14ac:dyDescent="0.25">
      <c r="A34">
        <v>202301</v>
      </c>
      <c r="B34" t="s">
        <v>118</v>
      </c>
      <c r="C34" t="s">
        <v>22</v>
      </c>
      <c r="D34">
        <v>32</v>
      </c>
      <c r="E34">
        <v>43</v>
      </c>
      <c r="F34">
        <v>52</v>
      </c>
      <c r="G34">
        <v>9</v>
      </c>
      <c r="H34">
        <v>24</v>
      </c>
      <c r="I34">
        <v>8</v>
      </c>
      <c r="J34">
        <v>52</v>
      </c>
      <c r="K34" t="s">
        <v>62</v>
      </c>
      <c r="L34" t="s">
        <v>30</v>
      </c>
    </row>
    <row r="35" spans="1:12" x14ac:dyDescent="0.25">
      <c r="A35">
        <v>202301</v>
      </c>
      <c r="B35" t="s">
        <v>119</v>
      </c>
      <c r="C35" t="s">
        <v>22</v>
      </c>
      <c r="D35">
        <v>31</v>
      </c>
      <c r="E35">
        <v>35</v>
      </c>
      <c r="F35">
        <v>49</v>
      </c>
      <c r="G35">
        <v>9</v>
      </c>
      <c r="H35">
        <v>12</v>
      </c>
      <c r="I35">
        <v>7</v>
      </c>
      <c r="J35">
        <v>49</v>
      </c>
      <c r="K35" t="s">
        <v>62</v>
      </c>
      <c r="L35" t="s">
        <v>16</v>
      </c>
    </row>
    <row r="36" spans="1:12" x14ac:dyDescent="0.25">
      <c r="A36">
        <v>202301</v>
      </c>
      <c r="B36" t="s">
        <v>120</v>
      </c>
      <c r="C36" t="s">
        <v>22</v>
      </c>
      <c r="D36">
        <v>30</v>
      </c>
      <c r="E36">
        <v>47</v>
      </c>
      <c r="F36">
        <v>53</v>
      </c>
      <c r="G36">
        <v>11</v>
      </c>
      <c r="H36">
        <v>15</v>
      </c>
      <c r="I36">
        <v>9</v>
      </c>
      <c r="J36">
        <v>53</v>
      </c>
      <c r="K36" t="s">
        <v>62</v>
      </c>
      <c r="L36" t="s">
        <v>30</v>
      </c>
    </row>
    <row r="37" spans="1:12" x14ac:dyDescent="0.25">
      <c r="A37">
        <v>202301</v>
      </c>
      <c r="B37" t="s">
        <v>121</v>
      </c>
      <c r="C37" t="s">
        <v>22</v>
      </c>
      <c r="D37">
        <v>38</v>
      </c>
      <c r="E37">
        <v>50</v>
      </c>
      <c r="F37">
        <v>50</v>
      </c>
      <c r="G37">
        <v>13</v>
      </c>
      <c r="H37">
        <v>26</v>
      </c>
      <c r="I37">
        <v>11</v>
      </c>
      <c r="J37">
        <v>50</v>
      </c>
      <c r="K37" t="s">
        <v>64</v>
      </c>
      <c r="L37" t="s">
        <v>16</v>
      </c>
    </row>
    <row r="38" spans="1:12" x14ac:dyDescent="0.25">
      <c r="A38">
        <v>202301</v>
      </c>
      <c r="B38" t="s">
        <v>122</v>
      </c>
      <c r="C38" t="s">
        <v>22</v>
      </c>
      <c r="D38">
        <v>31</v>
      </c>
      <c r="E38">
        <v>48</v>
      </c>
      <c r="F38">
        <v>45</v>
      </c>
      <c r="G38">
        <v>10</v>
      </c>
      <c r="H38">
        <v>13</v>
      </c>
      <c r="I38">
        <v>7</v>
      </c>
      <c r="J38">
        <v>48</v>
      </c>
      <c r="K38" t="s">
        <v>64</v>
      </c>
      <c r="L38" t="s">
        <v>16</v>
      </c>
    </row>
    <row r="39" spans="1:12" x14ac:dyDescent="0.25">
      <c r="A39">
        <v>202301</v>
      </c>
      <c r="B39" t="s">
        <v>123</v>
      </c>
      <c r="C39" t="s">
        <v>22</v>
      </c>
      <c r="D39">
        <v>25</v>
      </c>
      <c r="E39">
        <v>42</v>
      </c>
      <c r="F39">
        <v>44</v>
      </c>
      <c r="G39">
        <v>10</v>
      </c>
      <c r="H39">
        <v>9</v>
      </c>
      <c r="I39">
        <v>5</v>
      </c>
      <c r="J39">
        <v>44</v>
      </c>
      <c r="K39" t="s">
        <v>62</v>
      </c>
      <c r="L39" t="s">
        <v>16</v>
      </c>
    </row>
    <row r="40" spans="1:12" x14ac:dyDescent="0.25">
      <c r="A40">
        <v>202301</v>
      </c>
      <c r="B40" t="s">
        <v>124</v>
      </c>
      <c r="C40" t="s">
        <v>22</v>
      </c>
      <c r="D40">
        <v>28</v>
      </c>
      <c r="E40">
        <v>49</v>
      </c>
      <c r="F40">
        <v>47</v>
      </c>
      <c r="G40">
        <v>11</v>
      </c>
      <c r="H40">
        <v>9</v>
      </c>
      <c r="I40">
        <v>4</v>
      </c>
      <c r="J40">
        <v>49</v>
      </c>
      <c r="K40" t="s">
        <v>64</v>
      </c>
      <c r="L40" t="s">
        <v>16</v>
      </c>
    </row>
    <row r="41" spans="1:12" x14ac:dyDescent="0.25">
      <c r="A41">
        <v>202301</v>
      </c>
      <c r="B41" t="s">
        <v>125</v>
      </c>
      <c r="C41" t="s">
        <v>22</v>
      </c>
      <c r="D41">
        <v>25</v>
      </c>
      <c r="E41">
        <v>39</v>
      </c>
      <c r="F41">
        <v>48</v>
      </c>
      <c r="G41">
        <v>10</v>
      </c>
      <c r="H41">
        <v>12</v>
      </c>
      <c r="I41">
        <v>5</v>
      </c>
      <c r="J41">
        <v>48</v>
      </c>
      <c r="K41" t="s">
        <v>62</v>
      </c>
      <c r="L41" t="s">
        <v>16</v>
      </c>
    </row>
    <row r="42" spans="1:12" x14ac:dyDescent="0.25">
      <c r="A42">
        <v>202301</v>
      </c>
      <c r="B42" t="s">
        <v>126</v>
      </c>
      <c r="C42" t="s">
        <v>22</v>
      </c>
      <c r="D42">
        <v>37</v>
      </c>
      <c r="E42">
        <v>44</v>
      </c>
      <c r="F42">
        <v>45</v>
      </c>
      <c r="G42">
        <v>11</v>
      </c>
      <c r="H42">
        <v>21</v>
      </c>
      <c r="I42">
        <v>8</v>
      </c>
      <c r="J42">
        <v>45</v>
      </c>
      <c r="K42" t="s">
        <v>62</v>
      </c>
      <c r="L42" t="s">
        <v>16</v>
      </c>
    </row>
    <row r="43" spans="1:12" x14ac:dyDescent="0.25">
      <c r="A43">
        <v>202301</v>
      </c>
      <c r="B43" t="s">
        <v>127</v>
      </c>
      <c r="C43" t="s">
        <v>22</v>
      </c>
      <c r="D43">
        <v>42</v>
      </c>
      <c r="E43">
        <v>65</v>
      </c>
      <c r="F43">
        <v>47</v>
      </c>
      <c r="G43">
        <v>13</v>
      </c>
      <c r="H43">
        <v>25</v>
      </c>
      <c r="I43">
        <v>10</v>
      </c>
      <c r="J43">
        <v>65</v>
      </c>
      <c r="K43" t="s">
        <v>64</v>
      </c>
      <c r="L43" t="s">
        <v>30</v>
      </c>
    </row>
    <row r="44" spans="1:12" x14ac:dyDescent="0.25">
      <c r="A44">
        <v>202301</v>
      </c>
      <c r="B44" t="s">
        <v>128</v>
      </c>
      <c r="C44" t="s">
        <v>22</v>
      </c>
      <c r="D44">
        <v>53</v>
      </c>
      <c r="E44">
        <v>69</v>
      </c>
      <c r="F44">
        <v>49</v>
      </c>
      <c r="G44">
        <v>12</v>
      </c>
      <c r="H44">
        <v>28</v>
      </c>
      <c r="I44">
        <v>13</v>
      </c>
      <c r="J44">
        <v>69</v>
      </c>
      <c r="K44" t="s">
        <v>64</v>
      </c>
      <c r="L44" t="s">
        <v>30</v>
      </c>
    </row>
    <row r="45" spans="1:12" x14ac:dyDescent="0.25">
      <c r="A45">
        <v>202301</v>
      </c>
      <c r="B45" t="s">
        <v>129</v>
      </c>
      <c r="C45" t="s">
        <v>22</v>
      </c>
      <c r="D45">
        <v>57</v>
      </c>
      <c r="E45">
        <v>78</v>
      </c>
      <c r="F45">
        <v>47</v>
      </c>
      <c r="G45">
        <v>11</v>
      </c>
      <c r="H45">
        <v>26</v>
      </c>
      <c r="I45">
        <v>18</v>
      </c>
      <c r="J45">
        <v>78</v>
      </c>
      <c r="K45" t="s">
        <v>64</v>
      </c>
      <c r="L45" t="s">
        <v>30</v>
      </c>
    </row>
    <row r="46" spans="1:12" x14ac:dyDescent="0.25">
      <c r="A46">
        <v>202301</v>
      </c>
      <c r="B46" t="s">
        <v>130</v>
      </c>
      <c r="C46" t="s">
        <v>22</v>
      </c>
      <c r="D46">
        <v>51</v>
      </c>
      <c r="E46">
        <v>70</v>
      </c>
      <c r="F46">
        <v>45</v>
      </c>
      <c r="G46">
        <v>11</v>
      </c>
      <c r="H46">
        <v>31</v>
      </c>
      <c r="I46">
        <v>14</v>
      </c>
      <c r="J46">
        <v>70</v>
      </c>
      <c r="K46" t="s">
        <v>64</v>
      </c>
      <c r="L46" t="s">
        <v>30</v>
      </c>
    </row>
    <row r="47" spans="1:12" x14ac:dyDescent="0.25">
      <c r="A47">
        <v>202301</v>
      </c>
      <c r="B47" t="s">
        <v>131</v>
      </c>
      <c r="C47" t="s">
        <v>22</v>
      </c>
      <c r="D47">
        <v>46</v>
      </c>
      <c r="E47">
        <v>57</v>
      </c>
      <c r="F47">
        <v>44</v>
      </c>
      <c r="G47">
        <v>11</v>
      </c>
      <c r="H47">
        <v>24</v>
      </c>
      <c r="I47">
        <v>7</v>
      </c>
      <c r="J47">
        <v>57</v>
      </c>
      <c r="K47" t="s">
        <v>64</v>
      </c>
      <c r="L47" t="s">
        <v>30</v>
      </c>
    </row>
    <row r="48" spans="1:12" x14ac:dyDescent="0.25">
      <c r="A48">
        <v>202301</v>
      </c>
      <c r="B48" t="s">
        <v>132</v>
      </c>
      <c r="C48" t="s">
        <v>22</v>
      </c>
      <c r="D48">
        <v>34</v>
      </c>
      <c r="E48">
        <v>40</v>
      </c>
      <c r="F48">
        <v>42</v>
      </c>
      <c r="G48">
        <v>11</v>
      </c>
      <c r="H48">
        <v>11</v>
      </c>
      <c r="I48">
        <v>6</v>
      </c>
      <c r="J48">
        <v>42</v>
      </c>
      <c r="K48" t="s">
        <v>62</v>
      </c>
      <c r="L48" t="s">
        <v>16</v>
      </c>
    </row>
    <row r="49" spans="1:12" x14ac:dyDescent="0.25">
      <c r="A49">
        <v>202301</v>
      </c>
      <c r="B49" t="s">
        <v>133</v>
      </c>
      <c r="C49" t="s">
        <v>22</v>
      </c>
      <c r="D49">
        <v>40</v>
      </c>
      <c r="E49">
        <v>52</v>
      </c>
      <c r="F49">
        <v>45</v>
      </c>
      <c r="G49">
        <v>12</v>
      </c>
      <c r="H49">
        <v>9</v>
      </c>
      <c r="I49">
        <v>6</v>
      </c>
      <c r="J49">
        <v>52</v>
      </c>
      <c r="K49" t="s">
        <v>64</v>
      </c>
      <c r="L49" t="s">
        <v>30</v>
      </c>
    </row>
    <row r="50" spans="1:12" x14ac:dyDescent="0.25">
      <c r="A50">
        <v>202301</v>
      </c>
      <c r="B50" t="s">
        <v>134</v>
      </c>
      <c r="C50" t="s">
        <v>22</v>
      </c>
      <c r="D50">
        <v>55</v>
      </c>
      <c r="E50">
        <v>71</v>
      </c>
      <c r="F50">
        <v>55</v>
      </c>
      <c r="G50">
        <v>12</v>
      </c>
      <c r="H50">
        <v>10</v>
      </c>
      <c r="I50">
        <v>11</v>
      </c>
      <c r="J50">
        <v>71</v>
      </c>
      <c r="K50" t="s">
        <v>64</v>
      </c>
      <c r="L50" t="s">
        <v>30</v>
      </c>
    </row>
    <row r="51" spans="1:12" x14ac:dyDescent="0.25">
      <c r="A51">
        <v>202301</v>
      </c>
      <c r="B51" t="s">
        <v>135</v>
      </c>
      <c r="C51" t="s">
        <v>22</v>
      </c>
      <c r="D51">
        <v>53</v>
      </c>
      <c r="E51">
        <v>63</v>
      </c>
      <c r="F51">
        <v>53</v>
      </c>
      <c r="G51">
        <v>11</v>
      </c>
      <c r="H51">
        <v>9</v>
      </c>
      <c r="I51">
        <v>10</v>
      </c>
      <c r="J51">
        <v>63</v>
      </c>
      <c r="K51" t="s">
        <v>64</v>
      </c>
      <c r="L51" t="s">
        <v>30</v>
      </c>
    </row>
    <row r="52" spans="1:12" x14ac:dyDescent="0.25">
      <c r="A52">
        <v>202301</v>
      </c>
      <c r="B52" t="s">
        <v>136</v>
      </c>
      <c r="C52" t="s">
        <v>22</v>
      </c>
      <c r="D52">
        <v>42</v>
      </c>
      <c r="E52">
        <v>57</v>
      </c>
      <c r="F52">
        <v>51</v>
      </c>
      <c r="G52">
        <v>10</v>
      </c>
      <c r="H52">
        <v>12</v>
      </c>
      <c r="I52">
        <v>9</v>
      </c>
      <c r="J52">
        <v>57</v>
      </c>
      <c r="K52" t="s">
        <v>64</v>
      </c>
      <c r="L52" t="s">
        <v>30</v>
      </c>
    </row>
    <row r="53" spans="1:12" x14ac:dyDescent="0.25">
      <c r="A53">
        <v>202301</v>
      </c>
      <c r="B53" t="s">
        <v>137</v>
      </c>
      <c r="C53" t="s">
        <v>22</v>
      </c>
      <c r="D53">
        <v>42</v>
      </c>
      <c r="E53">
        <v>59</v>
      </c>
      <c r="F53" t="s">
        <v>14</v>
      </c>
      <c r="G53">
        <v>9</v>
      </c>
      <c r="H53">
        <v>10</v>
      </c>
      <c r="I53">
        <v>20</v>
      </c>
      <c r="J53">
        <v>59</v>
      </c>
      <c r="K53" t="s">
        <v>64</v>
      </c>
      <c r="L53" t="s">
        <v>30</v>
      </c>
    </row>
    <row r="54" spans="1:12" x14ac:dyDescent="0.25">
      <c r="A54">
        <v>202301</v>
      </c>
      <c r="B54" t="s">
        <v>138</v>
      </c>
      <c r="C54" t="s">
        <v>22</v>
      </c>
      <c r="D54">
        <v>37</v>
      </c>
      <c r="E54">
        <v>46</v>
      </c>
      <c r="F54" t="s">
        <v>14</v>
      </c>
      <c r="G54">
        <v>7</v>
      </c>
      <c r="H54">
        <v>11</v>
      </c>
      <c r="I54">
        <v>17</v>
      </c>
      <c r="J54">
        <v>46</v>
      </c>
      <c r="K54" t="s">
        <v>64</v>
      </c>
      <c r="L54" t="s">
        <v>16</v>
      </c>
    </row>
    <row r="55" spans="1:12" x14ac:dyDescent="0.25">
      <c r="A55">
        <v>202301</v>
      </c>
      <c r="B55" t="s">
        <v>139</v>
      </c>
      <c r="C55" t="s">
        <v>22</v>
      </c>
      <c r="D55">
        <v>21</v>
      </c>
      <c r="E55">
        <v>32</v>
      </c>
      <c r="F55" t="s">
        <v>14</v>
      </c>
      <c r="G55">
        <v>6</v>
      </c>
      <c r="H55">
        <v>13</v>
      </c>
      <c r="I55">
        <v>12</v>
      </c>
      <c r="J55">
        <v>32</v>
      </c>
      <c r="K55" t="s">
        <v>64</v>
      </c>
      <c r="L55" t="s">
        <v>16</v>
      </c>
    </row>
    <row r="56" spans="1:12" x14ac:dyDescent="0.25">
      <c r="A56">
        <v>202301</v>
      </c>
      <c r="B56" t="s">
        <v>140</v>
      </c>
      <c r="C56" t="s">
        <v>22</v>
      </c>
      <c r="D56">
        <v>29</v>
      </c>
      <c r="E56">
        <v>39</v>
      </c>
      <c r="F56" t="s">
        <v>14</v>
      </c>
      <c r="G56">
        <v>7</v>
      </c>
      <c r="H56">
        <v>10</v>
      </c>
      <c r="I56">
        <v>20</v>
      </c>
      <c r="J56">
        <v>39</v>
      </c>
      <c r="K56" t="s">
        <v>64</v>
      </c>
      <c r="L56" t="s">
        <v>16</v>
      </c>
    </row>
    <row r="57" spans="1:12" x14ac:dyDescent="0.25">
      <c r="A57">
        <v>202301</v>
      </c>
      <c r="B57" t="s">
        <v>141</v>
      </c>
      <c r="C57" t="s">
        <v>22</v>
      </c>
      <c r="D57">
        <v>30</v>
      </c>
      <c r="E57">
        <v>50</v>
      </c>
      <c r="F57">
        <v>56</v>
      </c>
      <c r="G57">
        <v>6</v>
      </c>
      <c r="H57">
        <v>10</v>
      </c>
      <c r="I57">
        <v>16</v>
      </c>
      <c r="J57">
        <v>56</v>
      </c>
      <c r="K57" t="s">
        <v>62</v>
      </c>
      <c r="L57" t="s">
        <v>30</v>
      </c>
    </row>
    <row r="58" spans="1:12" x14ac:dyDescent="0.25">
      <c r="A58">
        <v>202301</v>
      </c>
      <c r="B58" t="s">
        <v>142</v>
      </c>
      <c r="C58" t="s">
        <v>22</v>
      </c>
      <c r="D58">
        <v>41</v>
      </c>
      <c r="E58">
        <v>45</v>
      </c>
      <c r="F58">
        <v>45</v>
      </c>
      <c r="G58">
        <v>8</v>
      </c>
      <c r="H58">
        <v>11</v>
      </c>
      <c r="I58">
        <v>20</v>
      </c>
      <c r="J58">
        <v>45</v>
      </c>
      <c r="K58" t="s">
        <v>64</v>
      </c>
      <c r="L58" t="s">
        <v>16</v>
      </c>
    </row>
    <row r="59" spans="1:12" x14ac:dyDescent="0.25">
      <c r="A59">
        <v>202301</v>
      </c>
      <c r="B59" t="s">
        <v>143</v>
      </c>
      <c r="C59" t="s">
        <v>22</v>
      </c>
      <c r="D59">
        <v>47</v>
      </c>
      <c r="E59">
        <v>56</v>
      </c>
      <c r="F59">
        <v>44</v>
      </c>
      <c r="G59">
        <v>11</v>
      </c>
      <c r="H59">
        <v>21</v>
      </c>
      <c r="I59">
        <v>25</v>
      </c>
      <c r="J59">
        <v>56</v>
      </c>
      <c r="K59" t="s">
        <v>64</v>
      </c>
      <c r="L59" t="s">
        <v>30</v>
      </c>
    </row>
    <row r="60" spans="1:12" x14ac:dyDescent="0.25">
      <c r="A60">
        <v>202301</v>
      </c>
      <c r="B60" t="s">
        <v>144</v>
      </c>
      <c r="C60" t="s">
        <v>22</v>
      </c>
      <c r="D60">
        <v>33</v>
      </c>
      <c r="E60">
        <v>45</v>
      </c>
      <c r="F60">
        <v>41</v>
      </c>
      <c r="G60">
        <v>8</v>
      </c>
      <c r="H60">
        <v>14</v>
      </c>
      <c r="I60">
        <v>27</v>
      </c>
      <c r="J60">
        <v>45</v>
      </c>
      <c r="K60" t="s">
        <v>64</v>
      </c>
      <c r="L60" t="s">
        <v>16</v>
      </c>
    </row>
    <row r="61" spans="1:12" x14ac:dyDescent="0.25">
      <c r="A61">
        <v>202301</v>
      </c>
      <c r="B61" t="s">
        <v>145</v>
      </c>
      <c r="C61" t="s">
        <v>22</v>
      </c>
      <c r="D61">
        <v>50</v>
      </c>
      <c r="E61">
        <v>60</v>
      </c>
      <c r="F61">
        <v>43</v>
      </c>
      <c r="G61">
        <v>10</v>
      </c>
      <c r="H61">
        <v>20</v>
      </c>
      <c r="I61">
        <v>26</v>
      </c>
      <c r="J61">
        <v>60</v>
      </c>
      <c r="K61" t="s">
        <v>64</v>
      </c>
      <c r="L61" t="s">
        <v>30</v>
      </c>
    </row>
    <row r="62" spans="1:12" x14ac:dyDescent="0.25">
      <c r="A62">
        <v>202301</v>
      </c>
      <c r="B62" t="s">
        <v>146</v>
      </c>
      <c r="C62" t="s">
        <v>22</v>
      </c>
      <c r="D62">
        <v>37</v>
      </c>
      <c r="E62">
        <v>56</v>
      </c>
      <c r="F62">
        <v>44</v>
      </c>
      <c r="G62">
        <v>9</v>
      </c>
      <c r="H62">
        <v>21</v>
      </c>
      <c r="I62">
        <v>27</v>
      </c>
      <c r="J62">
        <v>56</v>
      </c>
      <c r="K62" t="s">
        <v>64</v>
      </c>
      <c r="L62" t="s">
        <v>30</v>
      </c>
    </row>
    <row r="63" spans="1:12" x14ac:dyDescent="0.25">
      <c r="A63">
        <v>202301</v>
      </c>
      <c r="B63" t="s">
        <v>147</v>
      </c>
      <c r="C63" t="s">
        <v>22</v>
      </c>
      <c r="D63">
        <v>50</v>
      </c>
      <c r="E63">
        <v>65</v>
      </c>
      <c r="F63">
        <v>55</v>
      </c>
      <c r="G63">
        <v>9</v>
      </c>
      <c r="H63">
        <v>16</v>
      </c>
      <c r="I63">
        <v>30</v>
      </c>
      <c r="J63">
        <v>65</v>
      </c>
      <c r="K63" t="s">
        <v>64</v>
      </c>
      <c r="L63" t="s">
        <v>30</v>
      </c>
    </row>
    <row r="64" spans="1:12" x14ac:dyDescent="0.25">
      <c r="A64">
        <v>202302</v>
      </c>
      <c r="B64" t="s">
        <v>84</v>
      </c>
      <c r="C64" t="s">
        <v>22</v>
      </c>
      <c r="D64">
        <v>46</v>
      </c>
      <c r="E64">
        <v>57</v>
      </c>
      <c r="F64">
        <v>51</v>
      </c>
      <c r="G64">
        <v>9</v>
      </c>
      <c r="H64">
        <v>23</v>
      </c>
      <c r="I64">
        <v>32</v>
      </c>
      <c r="J64">
        <v>57</v>
      </c>
      <c r="K64" t="s">
        <v>64</v>
      </c>
      <c r="L64" t="s">
        <v>30</v>
      </c>
    </row>
    <row r="65" spans="1:12" x14ac:dyDescent="0.25">
      <c r="A65">
        <v>202302</v>
      </c>
      <c r="B65" t="s">
        <v>85</v>
      </c>
      <c r="C65" t="s">
        <v>22</v>
      </c>
      <c r="D65">
        <v>49</v>
      </c>
      <c r="E65">
        <v>61</v>
      </c>
      <c r="F65">
        <v>43</v>
      </c>
      <c r="G65">
        <v>9</v>
      </c>
      <c r="H65">
        <v>26</v>
      </c>
      <c r="I65">
        <v>29</v>
      </c>
      <c r="J65">
        <v>61</v>
      </c>
      <c r="K65" t="s">
        <v>64</v>
      </c>
      <c r="L65" t="s">
        <v>30</v>
      </c>
    </row>
    <row r="66" spans="1:12" x14ac:dyDescent="0.25">
      <c r="A66">
        <v>202302</v>
      </c>
      <c r="B66" t="s">
        <v>61</v>
      </c>
      <c r="C66" t="s">
        <v>22</v>
      </c>
      <c r="D66">
        <v>28</v>
      </c>
      <c r="E66">
        <v>42</v>
      </c>
      <c r="F66">
        <v>50</v>
      </c>
      <c r="G66">
        <v>5</v>
      </c>
      <c r="H66">
        <v>21</v>
      </c>
      <c r="I66">
        <v>24</v>
      </c>
      <c r="J66">
        <v>50</v>
      </c>
      <c r="K66" t="s">
        <v>62</v>
      </c>
      <c r="L66" t="s">
        <v>16</v>
      </c>
    </row>
    <row r="67" spans="1:12" x14ac:dyDescent="0.25">
      <c r="A67">
        <v>202302</v>
      </c>
      <c r="B67" t="s">
        <v>63</v>
      </c>
      <c r="C67" t="s">
        <v>22</v>
      </c>
      <c r="D67">
        <v>55</v>
      </c>
      <c r="E67">
        <v>71</v>
      </c>
      <c r="F67">
        <v>53</v>
      </c>
      <c r="G67">
        <v>8</v>
      </c>
      <c r="H67">
        <v>25</v>
      </c>
      <c r="I67">
        <v>27</v>
      </c>
      <c r="J67">
        <v>71</v>
      </c>
      <c r="K67" t="s">
        <v>64</v>
      </c>
      <c r="L67" t="s">
        <v>30</v>
      </c>
    </row>
    <row r="68" spans="1:12" x14ac:dyDescent="0.25">
      <c r="A68">
        <v>202302</v>
      </c>
      <c r="B68" t="s">
        <v>65</v>
      </c>
      <c r="C68" t="s">
        <v>22</v>
      </c>
      <c r="D68">
        <v>45</v>
      </c>
      <c r="E68">
        <v>59</v>
      </c>
      <c r="F68">
        <v>45</v>
      </c>
      <c r="G68">
        <v>6</v>
      </c>
      <c r="H68">
        <v>27</v>
      </c>
      <c r="I68">
        <v>17</v>
      </c>
      <c r="J68">
        <v>59</v>
      </c>
      <c r="K68" t="s">
        <v>64</v>
      </c>
      <c r="L68" t="s">
        <v>30</v>
      </c>
    </row>
    <row r="69" spans="1:12" x14ac:dyDescent="0.25">
      <c r="A69">
        <v>202302</v>
      </c>
      <c r="B69" t="s">
        <v>66</v>
      </c>
      <c r="C69" t="s">
        <v>22</v>
      </c>
      <c r="D69">
        <v>34</v>
      </c>
      <c r="E69">
        <v>51</v>
      </c>
      <c r="F69">
        <v>52</v>
      </c>
      <c r="G69">
        <v>6</v>
      </c>
      <c r="H69">
        <v>15</v>
      </c>
      <c r="I69">
        <v>12</v>
      </c>
      <c r="J69">
        <v>52</v>
      </c>
      <c r="K69" t="s">
        <v>62</v>
      </c>
      <c r="L69" t="s">
        <v>30</v>
      </c>
    </row>
    <row r="70" spans="1:12" x14ac:dyDescent="0.25">
      <c r="A70">
        <v>202302</v>
      </c>
      <c r="B70" t="s">
        <v>67</v>
      </c>
      <c r="C70" t="s">
        <v>22</v>
      </c>
      <c r="D70">
        <v>41</v>
      </c>
      <c r="E70">
        <v>52</v>
      </c>
      <c r="F70">
        <v>50</v>
      </c>
      <c r="G70">
        <v>7</v>
      </c>
      <c r="H70">
        <v>14</v>
      </c>
      <c r="I70">
        <v>22</v>
      </c>
      <c r="J70">
        <v>52</v>
      </c>
      <c r="K70" t="s">
        <v>64</v>
      </c>
      <c r="L70" t="s">
        <v>30</v>
      </c>
    </row>
    <row r="71" spans="1:12" x14ac:dyDescent="0.25">
      <c r="A71">
        <v>202302</v>
      </c>
      <c r="B71" t="s">
        <v>68</v>
      </c>
      <c r="C71" t="s">
        <v>22</v>
      </c>
      <c r="D71">
        <v>30</v>
      </c>
      <c r="E71">
        <v>38</v>
      </c>
      <c r="F71">
        <v>40</v>
      </c>
      <c r="G71">
        <v>8</v>
      </c>
      <c r="H71">
        <v>31</v>
      </c>
      <c r="I71">
        <v>24</v>
      </c>
      <c r="J71">
        <v>40</v>
      </c>
      <c r="K71" t="s">
        <v>62</v>
      </c>
      <c r="L71" t="s">
        <v>16</v>
      </c>
    </row>
    <row r="72" spans="1:12" x14ac:dyDescent="0.25">
      <c r="A72">
        <v>202302</v>
      </c>
      <c r="B72" t="s">
        <v>69</v>
      </c>
      <c r="C72" t="s">
        <v>22</v>
      </c>
      <c r="D72">
        <v>31</v>
      </c>
      <c r="E72">
        <v>43</v>
      </c>
      <c r="F72">
        <v>38</v>
      </c>
      <c r="G72">
        <v>6</v>
      </c>
      <c r="H72">
        <v>11</v>
      </c>
      <c r="I72">
        <v>17</v>
      </c>
      <c r="J72">
        <v>43</v>
      </c>
      <c r="K72" t="s">
        <v>64</v>
      </c>
      <c r="L72" t="s">
        <v>16</v>
      </c>
    </row>
    <row r="73" spans="1:12" x14ac:dyDescent="0.25">
      <c r="A73">
        <v>202302</v>
      </c>
      <c r="B73" t="s">
        <v>70</v>
      </c>
      <c r="C73" t="s">
        <v>22</v>
      </c>
      <c r="D73">
        <v>25</v>
      </c>
      <c r="E73">
        <v>30</v>
      </c>
      <c r="F73">
        <v>37</v>
      </c>
      <c r="G73">
        <v>6</v>
      </c>
      <c r="H73">
        <v>19</v>
      </c>
      <c r="I73">
        <v>15</v>
      </c>
      <c r="J73">
        <v>37</v>
      </c>
      <c r="K73" t="s">
        <v>62</v>
      </c>
      <c r="L73" t="s">
        <v>16</v>
      </c>
    </row>
    <row r="74" spans="1:12" x14ac:dyDescent="0.25">
      <c r="A74">
        <v>202302</v>
      </c>
      <c r="B74" t="s">
        <v>71</v>
      </c>
      <c r="C74" t="s">
        <v>22</v>
      </c>
      <c r="D74">
        <v>34</v>
      </c>
      <c r="E74">
        <v>34</v>
      </c>
      <c r="F74">
        <v>35</v>
      </c>
      <c r="G74">
        <v>8</v>
      </c>
      <c r="H74">
        <v>21</v>
      </c>
      <c r="I74">
        <v>19</v>
      </c>
      <c r="J74">
        <v>35</v>
      </c>
      <c r="K74" t="s">
        <v>62</v>
      </c>
      <c r="L74" t="s">
        <v>16</v>
      </c>
    </row>
    <row r="75" spans="1:12" x14ac:dyDescent="0.25">
      <c r="A75">
        <v>202302</v>
      </c>
      <c r="B75" t="s">
        <v>72</v>
      </c>
      <c r="C75" t="s">
        <v>22</v>
      </c>
      <c r="D75">
        <v>20</v>
      </c>
      <c r="E75">
        <v>16</v>
      </c>
      <c r="F75">
        <v>34</v>
      </c>
      <c r="G75">
        <v>5</v>
      </c>
      <c r="H75">
        <v>23</v>
      </c>
      <c r="I75">
        <v>16</v>
      </c>
      <c r="J75">
        <v>34</v>
      </c>
      <c r="K75" t="s">
        <v>62</v>
      </c>
      <c r="L75" t="s">
        <v>16</v>
      </c>
    </row>
    <row r="76" spans="1:12" x14ac:dyDescent="0.25">
      <c r="A76">
        <v>202302</v>
      </c>
      <c r="B76" t="s">
        <v>73</v>
      </c>
      <c r="C76" t="s">
        <v>22</v>
      </c>
      <c r="D76">
        <v>28</v>
      </c>
      <c r="E76">
        <v>26</v>
      </c>
      <c r="F76">
        <v>34</v>
      </c>
      <c r="G76">
        <v>5</v>
      </c>
      <c r="H76">
        <v>23</v>
      </c>
      <c r="I76">
        <v>13</v>
      </c>
      <c r="J76">
        <v>34</v>
      </c>
      <c r="K76" t="s">
        <v>62</v>
      </c>
      <c r="L76" t="s">
        <v>16</v>
      </c>
    </row>
    <row r="77" spans="1:12" x14ac:dyDescent="0.25">
      <c r="A77">
        <v>202302</v>
      </c>
      <c r="B77" t="s">
        <v>74</v>
      </c>
      <c r="C77" t="s">
        <v>22</v>
      </c>
      <c r="D77">
        <v>23</v>
      </c>
      <c r="E77">
        <v>18</v>
      </c>
      <c r="F77">
        <v>34</v>
      </c>
      <c r="G77">
        <v>5</v>
      </c>
      <c r="H77">
        <v>23</v>
      </c>
      <c r="I77">
        <v>11</v>
      </c>
      <c r="J77">
        <v>34</v>
      </c>
      <c r="K77" t="s">
        <v>62</v>
      </c>
      <c r="L77" t="s">
        <v>16</v>
      </c>
    </row>
    <row r="78" spans="1:12" x14ac:dyDescent="0.25">
      <c r="A78">
        <v>202302</v>
      </c>
      <c r="B78" t="s">
        <v>75</v>
      </c>
      <c r="C78" t="s">
        <v>22</v>
      </c>
      <c r="D78">
        <v>21</v>
      </c>
      <c r="E78">
        <v>21</v>
      </c>
      <c r="F78">
        <v>34</v>
      </c>
      <c r="G78">
        <v>6</v>
      </c>
      <c r="H78">
        <v>17</v>
      </c>
      <c r="I78">
        <v>11</v>
      </c>
      <c r="J78">
        <v>34</v>
      </c>
      <c r="K78" t="s">
        <v>62</v>
      </c>
      <c r="L78" t="s">
        <v>16</v>
      </c>
    </row>
    <row r="79" spans="1:12" x14ac:dyDescent="0.25">
      <c r="A79">
        <v>202302</v>
      </c>
      <c r="B79" t="s">
        <v>76</v>
      </c>
      <c r="C79" t="s">
        <v>22</v>
      </c>
      <c r="D79">
        <v>29</v>
      </c>
      <c r="E79">
        <v>30</v>
      </c>
      <c r="F79">
        <v>35</v>
      </c>
      <c r="G79">
        <v>6</v>
      </c>
      <c r="H79">
        <v>20</v>
      </c>
      <c r="I79">
        <v>15</v>
      </c>
      <c r="J79">
        <v>35</v>
      </c>
      <c r="K79" t="s">
        <v>62</v>
      </c>
      <c r="L79" t="s">
        <v>16</v>
      </c>
    </row>
    <row r="80" spans="1:12" x14ac:dyDescent="0.25">
      <c r="A80">
        <v>202302</v>
      </c>
      <c r="B80" t="s">
        <v>77</v>
      </c>
      <c r="C80" t="s">
        <v>22</v>
      </c>
      <c r="D80">
        <v>33</v>
      </c>
      <c r="E80">
        <v>43</v>
      </c>
      <c r="F80">
        <v>39</v>
      </c>
      <c r="G80">
        <v>7</v>
      </c>
      <c r="H80">
        <v>18</v>
      </c>
      <c r="I80">
        <v>21</v>
      </c>
      <c r="J80">
        <v>43</v>
      </c>
      <c r="K80" t="s">
        <v>64</v>
      </c>
      <c r="L80" t="s">
        <v>16</v>
      </c>
    </row>
    <row r="81" spans="1:12" x14ac:dyDescent="0.25">
      <c r="A81">
        <v>202302</v>
      </c>
      <c r="B81" t="s">
        <v>78</v>
      </c>
      <c r="C81" t="s">
        <v>22</v>
      </c>
      <c r="D81">
        <v>54</v>
      </c>
      <c r="E81">
        <v>70</v>
      </c>
      <c r="F81">
        <v>43</v>
      </c>
      <c r="G81">
        <v>11</v>
      </c>
      <c r="H81">
        <v>22</v>
      </c>
      <c r="I81">
        <v>26</v>
      </c>
      <c r="J81">
        <v>70</v>
      </c>
      <c r="K81" t="s">
        <v>64</v>
      </c>
      <c r="L81" t="s">
        <v>30</v>
      </c>
    </row>
    <row r="82" spans="1:12" x14ac:dyDescent="0.25">
      <c r="A82">
        <v>202302</v>
      </c>
      <c r="B82" t="s">
        <v>79</v>
      </c>
      <c r="C82" t="s">
        <v>22</v>
      </c>
      <c r="D82">
        <v>56</v>
      </c>
      <c r="E82">
        <v>73</v>
      </c>
      <c r="F82">
        <v>39</v>
      </c>
      <c r="G82">
        <v>8</v>
      </c>
      <c r="H82">
        <v>27</v>
      </c>
      <c r="I82">
        <v>25</v>
      </c>
      <c r="J82">
        <v>73</v>
      </c>
      <c r="K82" t="s">
        <v>64</v>
      </c>
      <c r="L82" t="s">
        <v>30</v>
      </c>
    </row>
    <row r="83" spans="1:12" x14ac:dyDescent="0.25">
      <c r="A83">
        <v>202302</v>
      </c>
      <c r="B83" t="s">
        <v>80</v>
      </c>
      <c r="C83" t="s">
        <v>22</v>
      </c>
      <c r="D83">
        <v>38</v>
      </c>
      <c r="E83">
        <v>50</v>
      </c>
      <c r="F83">
        <v>39</v>
      </c>
      <c r="G83">
        <v>7</v>
      </c>
      <c r="H83">
        <v>23</v>
      </c>
      <c r="I83">
        <v>14</v>
      </c>
      <c r="J83">
        <v>50</v>
      </c>
      <c r="K83" t="s">
        <v>64</v>
      </c>
      <c r="L83" t="s">
        <v>16</v>
      </c>
    </row>
    <row r="84" spans="1:12" x14ac:dyDescent="0.25">
      <c r="A84">
        <v>202302</v>
      </c>
      <c r="B84" t="s">
        <v>81</v>
      </c>
      <c r="C84" t="s">
        <v>22</v>
      </c>
      <c r="D84">
        <v>24</v>
      </c>
      <c r="E84">
        <v>32</v>
      </c>
      <c r="F84">
        <v>39</v>
      </c>
      <c r="G84">
        <v>8</v>
      </c>
      <c r="H84">
        <v>21</v>
      </c>
      <c r="I84">
        <v>16</v>
      </c>
      <c r="J84">
        <v>39</v>
      </c>
      <c r="K84" t="s">
        <v>62</v>
      </c>
      <c r="L84" t="s">
        <v>16</v>
      </c>
    </row>
    <row r="85" spans="1:12" x14ac:dyDescent="0.25">
      <c r="A85">
        <v>202302</v>
      </c>
      <c r="B85" t="s">
        <v>82</v>
      </c>
      <c r="C85" t="s">
        <v>22</v>
      </c>
      <c r="D85">
        <v>29</v>
      </c>
      <c r="E85">
        <v>31</v>
      </c>
      <c r="F85">
        <v>40</v>
      </c>
      <c r="G85">
        <v>8</v>
      </c>
      <c r="H85">
        <v>23</v>
      </c>
      <c r="I85">
        <v>19</v>
      </c>
      <c r="J85">
        <v>40</v>
      </c>
      <c r="K85" t="s">
        <v>62</v>
      </c>
      <c r="L85" t="s">
        <v>16</v>
      </c>
    </row>
    <row r="86" spans="1:12" x14ac:dyDescent="0.25">
      <c r="A86">
        <v>202302</v>
      </c>
      <c r="B86" t="s">
        <v>83</v>
      </c>
      <c r="C86" t="s">
        <v>22</v>
      </c>
      <c r="D86">
        <v>36</v>
      </c>
      <c r="E86">
        <v>47</v>
      </c>
      <c r="F86">
        <v>40</v>
      </c>
      <c r="G86" t="s">
        <v>14</v>
      </c>
      <c r="H86">
        <v>23</v>
      </c>
      <c r="I86">
        <v>23</v>
      </c>
      <c r="J86">
        <v>47</v>
      </c>
      <c r="K86" t="s">
        <v>64</v>
      </c>
      <c r="L86" t="s">
        <v>16</v>
      </c>
    </row>
    <row r="87" spans="1:12" x14ac:dyDescent="0.25">
      <c r="A87">
        <v>202302</v>
      </c>
      <c r="B87" t="s">
        <v>57</v>
      </c>
      <c r="C87" t="s">
        <v>22</v>
      </c>
      <c r="D87">
        <v>28</v>
      </c>
      <c r="E87">
        <v>33</v>
      </c>
      <c r="F87">
        <v>44</v>
      </c>
      <c r="G87">
        <v>10</v>
      </c>
      <c r="H87">
        <v>22</v>
      </c>
      <c r="I87">
        <v>28</v>
      </c>
      <c r="J87">
        <v>44</v>
      </c>
      <c r="K87" t="s">
        <v>62</v>
      </c>
      <c r="L87" t="s">
        <v>16</v>
      </c>
    </row>
    <row r="88" spans="1:12" x14ac:dyDescent="0.25">
      <c r="A88">
        <v>202302</v>
      </c>
      <c r="B88" t="s">
        <v>12</v>
      </c>
      <c r="C88" t="s">
        <v>22</v>
      </c>
      <c r="D88">
        <v>36</v>
      </c>
      <c r="E88">
        <v>45</v>
      </c>
      <c r="F88">
        <v>44</v>
      </c>
      <c r="G88">
        <v>9</v>
      </c>
      <c r="H88">
        <v>27</v>
      </c>
      <c r="I88">
        <v>29</v>
      </c>
      <c r="J88">
        <v>45</v>
      </c>
      <c r="K88" t="s">
        <v>64</v>
      </c>
      <c r="L88" t="s">
        <v>16</v>
      </c>
    </row>
    <row r="89" spans="1:12" x14ac:dyDescent="0.25">
      <c r="A89">
        <v>202302</v>
      </c>
      <c r="B89" t="s">
        <v>17</v>
      </c>
      <c r="C89" t="s">
        <v>22</v>
      </c>
      <c r="D89">
        <v>34</v>
      </c>
      <c r="E89">
        <v>44</v>
      </c>
      <c r="F89">
        <v>44</v>
      </c>
      <c r="G89">
        <v>10</v>
      </c>
      <c r="H89">
        <v>26</v>
      </c>
      <c r="I89">
        <v>23</v>
      </c>
      <c r="J89">
        <v>44</v>
      </c>
      <c r="K89" t="s">
        <v>64</v>
      </c>
      <c r="L89" t="s">
        <v>16</v>
      </c>
    </row>
    <row r="90" spans="1:12" x14ac:dyDescent="0.25">
      <c r="A90">
        <v>202302</v>
      </c>
      <c r="B90" t="s">
        <v>19</v>
      </c>
      <c r="C90" t="s">
        <v>22</v>
      </c>
      <c r="D90">
        <v>32</v>
      </c>
      <c r="E90">
        <v>32</v>
      </c>
      <c r="F90">
        <v>43</v>
      </c>
      <c r="G90">
        <v>10</v>
      </c>
      <c r="H90">
        <v>30</v>
      </c>
      <c r="I90">
        <v>24</v>
      </c>
      <c r="J90">
        <v>43</v>
      </c>
      <c r="K90" t="s">
        <v>62</v>
      </c>
      <c r="L90" t="s">
        <v>16</v>
      </c>
    </row>
    <row r="91" spans="1:12" x14ac:dyDescent="0.25">
      <c r="A91">
        <v>202302</v>
      </c>
      <c r="B91" t="s">
        <v>20</v>
      </c>
      <c r="C91" t="s">
        <v>22</v>
      </c>
      <c r="D91">
        <v>43</v>
      </c>
      <c r="E91">
        <v>54</v>
      </c>
      <c r="F91">
        <v>52</v>
      </c>
      <c r="G91">
        <v>10</v>
      </c>
      <c r="H91">
        <v>19</v>
      </c>
      <c r="I91">
        <v>32</v>
      </c>
      <c r="J91">
        <v>54</v>
      </c>
      <c r="K91" t="s">
        <v>64</v>
      </c>
      <c r="L91" t="s">
        <v>30</v>
      </c>
    </row>
    <row r="92" spans="1:12" x14ac:dyDescent="0.25">
      <c r="A92">
        <v>202303</v>
      </c>
      <c r="B92" t="s">
        <v>21</v>
      </c>
      <c r="C92" t="s">
        <v>22</v>
      </c>
      <c r="D92">
        <v>38</v>
      </c>
      <c r="E92">
        <v>44</v>
      </c>
      <c r="F92">
        <v>50</v>
      </c>
      <c r="G92">
        <v>8</v>
      </c>
      <c r="H92">
        <v>19</v>
      </c>
      <c r="I92">
        <v>27</v>
      </c>
      <c r="J92">
        <v>50</v>
      </c>
      <c r="K92">
        <v>3</v>
      </c>
      <c r="L92" t="s">
        <v>16</v>
      </c>
    </row>
    <row r="93" spans="1:12" x14ac:dyDescent="0.25">
      <c r="A93">
        <v>202303</v>
      </c>
      <c r="B93" t="s">
        <v>23</v>
      </c>
      <c r="C93" t="s">
        <v>22</v>
      </c>
      <c r="D93">
        <v>29</v>
      </c>
      <c r="E93">
        <v>33</v>
      </c>
      <c r="F93">
        <v>47</v>
      </c>
      <c r="G93">
        <v>11</v>
      </c>
      <c r="H93">
        <v>21</v>
      </c>
      <c r="I93">
        <v>27</v>
      </c>
      <c r="J93">
        <v>47</v>
      </c>
      <c r="K93">
        <v>3</v>
      </c>
      <c r="L93" t="s">
        <v>16</v>
      </c>
    </row>
    <row r="94" spans="1:12" x14ac:dyDescent="0.25">
      <c r="A94">
        <v>202303</v>
      </c>
      <c r="B94" t="s">
        <v>24</v>
      </c>
      <c r="C94" t="s">
        <v>22</v>
      </c>
      <c r="D94">
        <v>38</v>
      </c>
      <c r="E94">
        <v>46</v>
      </c>
      <c r="F94">
        <v>49</v>
      </c>
      <c r="G94">
        <v>9</v>
      </c>
      <c r="H94">
        <v>16</v>
      </c>
      <c r="I94">
        <v>25</v>
      </c>
      <c r="J94">
        <v>49</v>
      </c>
      <c r="K94">
        <v>3</v>
      </c>
      <c r="L94" t="s">
        <v>16</v>
      </c>
    </row>
    <row r="95" spans="1:12" x14ac:dyDescent="0.25">
      <c r="A95">
        <v>202303</v>
      </c>
      <c r="B95" t="s">
        <v>25</v>
      </c>
      <c r="C95" t="s">
        <v>22</v>
      </c>
      <c r="D95">
        <v>31</v>
      </c>
      <c r="E95">
        <v>40</v>
      </c>
      <c r="F95">
        <v>50</v>
      </c>
      <c r="G95" t="s">
        <v>14</v>
      </c>
      <c r="H95">
        <v>18</v>
      </c>
      <c r="I95">
        <v>21</v>
      </c>
      <c r="J95">
        <v>50</v>
      </c>
      <c r="K95">
        <v>3</v>
      </c>
      <c r="L95" t="s">
        <v>16</v>
      </c>
    </row>
    <row r="96" spans="1:12" x14ac:dyDescent="0.25">
      <c r="A96">
        <v>202303</v>
      </c>
      <c r="B96" t="s">
        <v>27</v>
      </c>
      <c r="C96" t="s">
        <v>22</v>
      </c>
      <c r="D96">
        <v>33</v>
      </c>
      <c r="E96">
        <v>41</v>
      </c>
      <c r="F96">
        <v>47</v>
      </c>
      <c r="G96">
        <v>11</v>
      </c>
      <c r="H96">
        <v>21</v>
      </c>
      <c r="I96">
        <v>22</v>
      </c>
      <c r="J96">
        <v>47</v>
      </c>
      <c r="K96">
        <v>3</v>
      </c>
      <c r="L96" t="s">
        <v>16</v>
      </c>
    </row>
    <row r="97" spans="1:12" x14ac:dyDescent="0.25">
      <c r="A97">
        <v>202303</v>
      </c>
      <c r="B97" t="s">
        <v>28</v>
      </c>
      <c r="C97" t="s">
        <v>22</v>
      </c>
      <c r="D97">
        <v>31</v>
      </c>
      <c r="E97">
        <v>44</v>
      </c>
      <c r="F97">
        <v>46</v>
      </c>
      <c r="G97">
        <v>9</v>
      </c>
      <c r="H97">
        <v>20</v>
      </c>
      <c r="I97">
        <v>19</v>
      </c>
      <c r="J97">
        <v>46</v>
      </c>
      <c r="K97">
        <v>3</v>
      </c>
      <c r="L97" t="s">
        <v>16</v>
      </c>
    </row>
    <row r="98" spans="1:12" x14ac:dyDescent="0.25">
      <c r="A98">
        <v>202303</v>
      </c>
      <c r="B98" t="s">
        <v>29</v>
      </c>
      <c r="C98" t="s">
        <v>22</v>
      </c>
      <c r="D98">
        <v>37</v>
      </c>
      <c r="E98">
        <v>54</v>
      </c>
      <c r="F98">
        <v>50</v>
      </c>
      <c r="G98">
        <v>11</v>
      </c>
      <c r="H98">
        <v>17</v>
      </c>
      <c r="I98">
        <v>19</v>
      </c>
      <c r="J98">
        <v>54</v>
      </c>
      <c r="K98">
        <v>2</v>
      </c>
      <c r="L98" t="s">
        <v>30</v>
      </c>
    </row>
    <row r="99" spans="1:12" x14ac:dyDescent="0.25">
      <c r="A99">
        <v>202303</v>
      </c>
      <c r="B99" t="s">
        <v>31</v>
      </c>
      <c r="C99" t="s">
        <v>22</v>
      </c>
      <c r="D99">
        <v>42</v>
      </c>
      <c r="E99">
        <v>54</v>
      </c>
      <c r="F99">
        <v>51</v>
      </c>
      <c r="G99">
        <v>12</v>
      </c>
      <c r="H99">
        <v>17</v>
      </c>
      <c r="I99">
        <v>23</v>
      </c>
      <c r="J99">
        <v>54</v>
      </c>
      <c r="K99">
        <v>2</v>
      </c>
      <c r="L99" t="s">
        <v>30</v>
      </c>
    </row>
    <row r="100" spans="1:12" x14ac:dyDescent="0.25">
      <c r="A100">
        <v>202303</v>
      </c>
      <c r="B100" t="s">
        <v>32</v>
      </c>
      <c r="C100" t="s">
        <v>22</v>
      </c>
      <c r="D100">
        <v>47</v>
      </c>
      <c r="E100">
        <v>58</v>
      </c>
      <c r="F100">
        <v>46</v>
      </c>
      <c r="G100">
        <v>13</v>
      </c>
      <c r="H100">
        <v>22</v>
      </c>
      <c r="I100">
        <v>33</v>
      </c>
      <c r="J100">
        <v>58</v>
      </c>
      <c r="K100">
        <v>2</v>
      </c>
      <c r="L100" t="s">
        <v>30</v>
      </c>
    </row>
    <row r="101" spans="1:12" x14ac:dyDescent="0.25">
      <c r="A101">
        <v>202303</v>
      </c>
      <c r="B101" t="s">
        <v>33</v>
      </c>
      <c r="C101" t="s">
        <v>22</v>
      </c>
      <c r="D101">
        <v>45</v>
      </c>
      <c r="E101">
        <v>61</v>
      </c>
      <c r="F101">
        <v>46</v>
      </c>
      <c r="G101">
        <v>12</v>
      </c>
      <c r="H101">
        <v>14</v>
      </c>
      <c r="I101">
        <v>28</v>
      </c>
      <c r="J101">
        <v>61</v>
      </c>
      <c r="K101">
        <v>2</v>
      </c>
      <c r="L101" t="s">
        <v>30</v>
      </c>
    </row>
    <row r="102" spans="1:12" x14ac:dyDescent="0.25">
      <c r="A102">
        <v>202303</v>
      </c>
      <c r="B102" t="s">
        <v>34</v>
      </c>
      <c r="C102" t="s">
        <v>22</v>
      </c>
      <c r="D102">
        <v>44</v>
      </c>
      <c r="E102">
        <v>62</v>
      </c>
      <c r="F102">
        <v>45</v>
      </c>
      <c r="G102">
        <v>12</v>
      </c>
      <c r="H102">
        <v>18</v>
      </c>
      <c r="I102">
        <v>35</v>
      </c>
      <c r="J102">
        <v>62</v>
      </c>
      <c r="K102">
        <v>2</v>
      </c>
      <c r="L102" t="s">
        <v>30</v>
      </c>
    </row>
    <row r="103" spans="1:12" x14ac:dyDescent="0.25">
      <c r="A103">
        <v>202303</v>
      </c>
      <c r="B103" t="s">
        <v>35</v>
      </c>
      <c r="C103" t="s">
        <v>22</v>
      </c>
      <c r="D103">
        <v>61</v>
      </c>
      <c r="E103">
        <v>83</v>
      </c>
      <c r="F103">
        <v>47</v>
      </c>
      <c r="G103">
        <v>13</v>
      </c>
      <c r="H103">
        <v>17</v>
      </c>
      <c r="I103">
        <v>39</v>
      </c>
      <c r="J103">
        <v>83</v>
      </c>
      <c r="K103">
        <v>2</v>
      </c>
      <c r="L103" t="s">
        <v>30</v>
      </c>
    </row>
    <row r="104" spans="1:12" x14ac:dyDescent="0.25">
      <c r="A104">
        <v>202303</v>
      </c>
      <c r="B104" t="s">
        <v>36</v>
      </c>
      <c r="C104" t="s">
        <v>22</v>
      </c>
      <c r="D104">
        <v>53</v>
      </c>
      <c r="E104">
        <v>72</v>
      </c>
      <c r="F104">
        <v>48</v>
      </c>
      <c r="G104">
        <v>12</v>
      </c>
      <c r="H104">
        <v>21</v>
      </c>
      <c r="I104">
        <v>33</v>
      </c>
      <c r="J104">
        <v>72</v>
      </c>
      <c r="K104">
        <v>2</v>
      </c>
      <c r="L104" t="s">
        <v>30</v>
      </c>
    </row>
    <row r="105" spans="1:12" x14ac:dyDescent="0.25">
      <c r="A105">
        <v>202303</v>
      </c>
      <c r="B105" t="s">
        <v>37</v>
      </c>
      <c r="C105" t="s">
        <v>22</v>
      </c>
      <c r="D105">
        <v>51</v>
      </c>
      <c r="E105">
        <v>61</v>
      </c>
      <c r="F105">
        <v>47</v>
      </c>
      <c r="G105">
        <v>12</v>
      </c>
      <c r="H105">
        <v>15</v>
      </c>
      <c r="I105">
        <v>30</v>
      </c>
      <c r="J105">
        <v>61</v>
      </c>
      <c r="K105">
        <v>2</v>
      </c>
      <c r="L105" t="s">
        <v>30</v>
      </c>
    </row>
    <row r="106" spans="1:12" x14ac:dyDescent="0.25">
      <c r="A106">
        <v>202303</v>
      </c>
      <c r="B106" t="s">
        <v>38</v>
      </c>
      <c r="C106" t="s">
        <v>22</v>
      </c>
      <c r="D106">
        <v>29</v>
      </c>
      <c r="E106">
        <v>42</v>
      </c>
      <c r="F106">
        <v>43</v>
      </c>
      <c r="G106">
        <v>11</v>
      </c>
      <c r="H106">
        <v>23</v>
      </c>
      <c r="I106">
        <v>31</v>
      </c>
      <c r="J106">
        <v>43</v>
      </c>
      <c r="K106">
        <v>3</v>
      </c>
      <c r="L106" t="s">
        <v>16</v>
      </c>
    </row>
    <row r="107" spans="1:12" x14ac:dyDescent="0.25">
      <c r="A107">
        <v>202303</v>
      </c>
      <c r="B107" t="s">
        <v>39</v>
      </c>
      <c r="C107" t="s">
        <v>22</v>
      </c>
      <c r="D107">
        <v>64</v>
      </c>
      <c r="E107">
        <v>84</v>
      </c>
      <c r="F107">
        <v>46</v>
      </c>
      <c r="G107">
        <v>15</v>
      </c>
      <c r="H107">
        <v>21</v>
      </c>
      <c r="I107">
        <v>44</v>
      </c>
      <c r="J107">
        <v>84</v>
      </c>
      <c r="K107">
        <v>2</v>
      </c>
      <c r="L107" t="s">
        <v>30</v>
      </c>
    </row>
    <row r="108" spans="1:12" x14ac:dyDescent="0.25">
      <c r="A108">
        <v>202303</v>
      </c>
      <c r="B108" t="s">
        <v>40</v>
      </c>
      <c r="C108" t="s">
        <v>22</v>
      </c>
      <c r="D108">
        <v>49</v>
      </c>
      <c r="E108">
        <v>59</v>
      </c>
      <c r="F108">
        <v>44</v>
      </c>
      <c r="G108">
        <v>11</v>
      </c>
      <c r="H108">
        <v>21</v>
      </c>
      <c r="I108">
        <v>28</v>
      </c>
      <c r="J108">
        <v>59</v>
      </c>
      <c r="K108">
        <v>2</v>
      </c>
      <c r="L108" t="s">
        <v>30</v>
      </c>
    </row>
    <row r="109" spans="1:12" x14ac:dyDescent="0.25">
      <c r="A109">
        <v>202303</v>
      </c>
      <c r="B109" t="s">
        <v>41</v>
      </c>
      <c r="C109" t="s">
        <v>22</v>
      </c>
      <c r="D109">
        <v>44</v>
      </c>
      <c r="E109">
        <v>60</v>
      </c>
      <c r="F109">
        <v>45</v>
      </c>
      <c r="G109">
        <v>12</v>
      </c>
      <c r="H109">
        <v>20</v>
      </c>
      <c r="I109">
        <v>34</v>
      </c>
      <c r="J109">
        <v>60</v>
      </c>
      <c r="K109">
        <v>2</v>
      </c>
      <c r="L109" t="s">
        <v>30</v>
      </c>
    </row>
    <row r="110" spans="1:12" x14ac:dyDescent="0.25">
      <c r="A110">
        <v>202303</v>
      </c>
      <c r="B110" t="s">
        <v>42</v>
      </c>
      <c r="C110" t="s">
        <v>22</v>
      </c>
      <c r="D110">
        <v>53</v>
      </c>
      <c r="E110">
        <v>67</v>
      </c>
      <c r="F110">
        <v>46</v>
      </c>
      <c r="G110">
        <v>12</v>
      </c>
      <c r="H110">
        <v>24</v>
      </c>
      <c r="I110">
        <v>29</v>
      </c>
      <c r="J110">
        <v>67</v>
      </c>
      <c r="K110">
        <v>2</v>
      </c>
      <c r="L110" t="s">
        <v>30</v>
      </c>
    </row>
    <row r="111" spans="1:12" x14ac:dyDescent="0.25">
      <c r="A111">
        <v>202303</v>
      </c>
      <c r="B111" t="s">
        <v>43</v>
      </c>
      <c r="C111" t="s">
        <v>22</v>
      </c>
      <c r="D111">
        <v>54</v>
      </c>
      <c r="E111">
        <v>76</v>
      </c>
      <c r="F111">
        <v>47</v>
      </c>
      <c r="G111">
        <v>13</v>
      </c>
      <c r="H111">
        <v>28</v>
      </c>
      <c r="I111">
        <v>33</v>
      </c>
      <c r="J111">
        <v>76</v>
      </c>
      <c r="K111">
        <v>2</v>
      </c>
      <c r="L111" t="s">
        <v>30</v>
      </c>
    </row>
    <row r="112" spans="1:12" x14ac:dyDescent="0.25">
      <c r="A112">
        <v>202303</v>
      </c>
      <c r="B112" t="s">
        <v>44</v>
      </c>
      <c r="C112" t="s">
        <v>22</v>
      </c>
      <c r="D112">
        <v>54</v>
      </c>
      <c r="E112">
        <v>71</v>
      </c>
      <c r="F112">
        <v>47</v>
      </c>
      <c r="G112">
        <v>14</v>
      </c>
      <c r="H112">
        <v>20</v>
      </c>
      <c r="I112">
        <v>45</v>
      </c>
      <c r="J112">
        <v>71</v>
      </c>
      <c r="K112">
        <v>2</v>
      </c>
      <c r="L112" t="s">
        <v>30</v>
      </c>
    </row>
    <row r="113" spans="1:12" x14ac:dyDescent="0.25">
      <c r="A113">
        <v>202303</v>
      </c>
      <c r="B113" t="s">
        <v>45</v>
      </c>
      <c r="C113" t="s">
        <v>22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>
        <v>0</v>
      </c>
      <c r="L113" t="s">
        <v>46</v>
      </c>
    </row>
    <row r="114" spans="1:12" x14ac:dyDescent="0.25">
      <c r="A114">
        <v>202303</v>
      </c>
      <c r="B114" t="s">
        <v>47</v>
      </c>
      <c r="C114" t="s">
        <v>22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>
        <v>0</v>
      </c>
      <c r="L114" t="s">
        <v>46</v>
      </c>
    </row>
    <row r="115" spans="1:12" x14ac:dyDescent="0.25">
      <c r="A115">
        <v>202303</v>
      </c>
      <c r="B115" t="s">
        <v>48</v>
      </c>
      <c r="C115" t="s">
        <v>22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>
        <v>0</v>
      </c>
      <c r="L115" t="s">
        <v>46</v>
      </c>
    </row>
    <row r="116" spans="1:12" x14ac:dyDescent="0.25">
      <c r="A116">
        <v>202303</v>
      </c>
      <c r="B116" t="s">
        <v>49</v>
      </c>
      <c r="C116" t="s">
        <v>22</v>
      </c>
      <c r="D116">
        <v>53</v>
      </c>
      <c r="E116">
        <v>69</v>
      </c>
      <c r="F116">
        <v>46</v>
      </c>
      <c r="G116">
        <v>11</v>
      </c>
      <c r="H116">
        <v>29</v>
      </c>
      <c r="I116">
        <v>25</v>
      </c>
      <c r="J116">
        <v>69</v>
      </c>
      <c r="K116">
        <v>2</v>
      </c>
      <c r="L116" t="s">
        <v>30</v>
      </c>
    </row>
    <row r="117" spans="1:12" x14ac:dyDescent="0.25">
      <c r="A117">
        <v>202303</v>
      </c>
      <c r="B117" t="s">
        <v>50</v>
      </c>
      <c r="C117" t="s">
        <v>22</v>
      </c>
      <c r="D117">
        <v>45</v>
      </c>
      <c r="E117">
        <v>64</v>
      </c>
      <c r="F117">
        <v>45</v>
      </c>
      <c r="G117">
        <v>13</v>
      </c>
      <c r="H117">
        <v>25</v>
      </c>
      <c r="I117">
        <v>25</v>
      </c>
      <c r="J117">
        <v>64</v>
      </c>
      <c r="K117">
        <v>2</v>
      </c>
      <c r="L117" t="s">
        <v>30</v>
      </c>
    </row>
    <row r="118" spans="1:12" x14ac:dyDescent="0.25">
      <c r="A118">
        <v>202303</v>
      </c>
      <c r="B118" t="s">
        <v>51</v>
      </c>
      <c r="C118" t="s">
        <v>22</v>
      </c>
      <c r="D118">
        <v>35</v>
      </c>
      <c r="E118">
        <v>52</v>
      </c>
      <c r="F118">
        <v>45</v>
      </c>
      <c r="G118">
        <v>13</v>
      </c>
      <c r="H118">
        <v>27</v>
      </c>
      <c r="I118">
        <v>25</v>
      </c>
      <c r="J118">
        <v>52</v>
      </c>
      <c r="K118">
        <v>2</v>
      </c>
      <c r="L118" t="s">
        <v>30</v>
      </c>
    </row>
    <row r="119" spans="1:12" x14ac:dyDescent="0.25">
      <c r="A119">
        <v>202303</v>
      </c>
      <c r="B119" t="s">
        <v>52</v>
      </c>
      <c r="C119" t="s">
        <v>22</v>
      </c>
      <c r="D119">
        <v>55</v>
      </c>
      <c r="E119">
        <v>72</v>
      </c>
      <c r="F119">
        <v>46</v>
      </c>
      <c r="G119">
        <v>17</v>
      </c>
      <c r="H119">
        <v>19</v>
      </c>
      <c r="I119">
        <v>34</v>
      </c>
      <c r="J119">
        <v>72</v>
      </c>
      <c r="K119">
        <v>2</v>
      </c>
      <c r="L119" t="s">
        <v>30</v>
      </c>
    </row>
    <row r="120" spans="1:12" x14ac:dyDescent="0.25">
      <c r="A120">
        <v>202303</v>
      </c>
      <c r="B120" t="s">
        <v>53</v>
      </c>
      <c r="C120" t="s">
        <v>22</v>
      </c>
      <c r="D120">
        <v>56</v>
      </c>
      <c r="E120">
        <v>74</v>
      </c>
      <c r="F120">
        <v>46</v>
      </c>
      <c r="G120">
        <v>16</v>
      </c>
      <c r="H120">
        <v>21</v>
      </c>
      <c r="I120">
        <v>33</v>
      </c>
      <c r="J120">
        <v>74</v>
      </c>
      <c r="K120">
        <v>2</v>
      </c>
      <c r="L120" t="s">
        <v>30</v>
      </c>
    </row>
    <row r="121" spans="1:12" x14ac:dyDescent="0.25">
      <c r="A121">
        <v>202303</v>
      </c>
      <c r="B121" t="s">
        <v>54</v>
      </c>
      <c r="C121" t="s">
        <v>22</v>
      </c>
      <c r="D121">
        <v>49</v>
      </c>
      <c r="E121">
        <v>66</v>
      </c>
      <c r="F121">
        <v>52</v>
      </c>
      <c r="G121">
        <v>15</v>
      </c>
      <c r="H121">
        <v>22</v>
      </c>
      <c r="I121">
        <v>32</v>
      </c>
      <c r="J121">
        <v>66</v>
      </c>
      <c r="K121">
        <v>2</v>
      </c>
      <c r="L121" t="s">
        <v>30</v>
      </c>
    </row>
    <row r="122" spans="1:12" x14ac:dyDescent="0.25">
      <c r="A122">
        <v>202303</v>
      </c>
      <c r="B122" t="s">
        <v>55</v>
      </c>
      <c r="C122" t="s">
        <v>22</v>
      </c>
      <c r="D122">
        <v>45</v>
      </c>
      <c r="E122">
        <v>57</v>
      </c>
      <c r="F122">
        <v>49</v>
      </c>
      <c r="G122">
        <v>13</v>
      </c>
      <c r="H122">
        <v>22</v>
      </c>
      <c r="I122">
        <v>29</v>
      </c>
      <c r="J122">
        <v>57</v>
      </c>
      <c r="K122">
        <v>2</v>
      </c>
      <c r="L122" t="s">
        <v>30</v>
      </c>
    </row>
    <row r="123" spans="1:12" x14ac:dyDescent="0.25">
      <c r="A123">
        <v>202304</v>
      </c>
      <c r="B123" t="s">
        <v>198</v>
      </c>
      <c r="C123" t="s">
        <v>22</v>
      </c>
      <c r="D123">
        <v>34</v>
      </c>
      <c r="E123">
        <v>44</v>
      </c>
      <c r="F123">
        <v>51</v>
      </c>
      <c r="G123">
        <v>11</v>
      </c>
      <c r="H123">
        <v>20</v>
      </c>
      <c r="I123">
        <v>19</v>
      </c>
      <c r="J123">
        <v>51</v>
      </c>
      <c r="K123" t="s">
        <v>62</v>
      </c>
      <c r="L123" t="s">
        <v>30</v>
      </c>
    </row>
    <row r="124" spans="1:12" x14ac:dyDescent="0.25">
      <c r="A124">
        <v>202304</v>
      </c>
      <c r="B124" t="s">
        <v>199</v>
      </c>
      <c r="C124" t="s">
        <v>22</v>
      </c>
      <c r="D124">
        <v>29</v>
      </c>
      <c r="E124">
        <v>46</v>
      </c>
      <c r="F124">
        <v>49</v>
      </c>
      <c r="G124">
        <v>12</v>
      </c>
      <c r="H124">
        <v>24</v>
      </c>
      <c r="I124">
        <v>17</v>
      </c>
      <c r="J124">
        <v>49</v>
      </c>
      <c r="K124" t="s">
        <v>62</v>
      </c>
      <c r="L124" t="s">
        <v>16</v>
      </c>
    </row>
    <row r="125" spans="1:12" x14ac:dyDescent="0.25">
      <c r="A125">
        <v>202304</v>
      </c>
      <c r="B125" t="s">
        <v>200</v>
      </c>
      <c r="C125" t="s">
        <v>22</v>
      </c>
      <c r="D125">
        <v>53</v>
      </c>
      <c r="E125">
        <v>71</v>
      </c>
      <c r="F125">
        <v>52</v>
      </c>
      <c r="G125">
        <v>13</v>
      </c>
      <c r="H125">
        <v>19</v>
      </c>
      <c r="I125">
        <v>29</v>
      </c>
      <c r="J125">
        <v>71</v>
      </c>
      <c r="K125" t="s">
        <v>64</v>
      </c>
      <c r="L125" t="s">
        <v>30</v>
      </c>
    </row>
    <row r="126" spans="1:12" x14ac:dyDescent="0.25">
      <c r="A126">
        <v>202304</v>
      </c>
      <c r="B126" t="s">
        <v>201</v>
      </c>
      <c r="C126" t="s">
        <v>22</v>
      </c>
      <c r="D126">
        <v>46</v>
      </c>
      <c r="E126">
        <v>61</v>
      </c>
      <c r="F126">
        <v>51</v>
      </c>
      <c r="G126">
        <v>13</v>
      </c>
      <c r="H126">
        <v>12</v>
      </c>
      <c r="I126">
        <v>24</v>
      </c>
      <c r="J126">
        <v>61</v>
      </c>
      <c r="K126" t="s">
        <v>64</v>
      </c>
      <c r="L126" t="s">
        <v>30</v>
      </c>
    </row>
    <row r="127" spans="1:12" x14ac:dyDescent="0.25">
      <c r="A127">
        <v>202304</v>
      </c>
      <c r="B127" t="s">
        <v>202</v>
      </c>
      <c r="C127" t="s">
        <v>22</v>
      </c>
      <c r="D127">
        <v>44</v>
      </c>
      <c r="E127">
        <v>68</v>
      </c>
      <c r="F127">
        <v>51</v>
      </c>
      <c r="G127">
        <v>14</v>
      </c>
      <c r="H127">
        <v>22</v>
      </c>
      <c r="I127">
        <v>29</v>
      </c>
      <c r="J127">
        <v>68</v>
      </c>
      <c r="K127" t="s">
        <v>64</v>
      </c>
      <c r="L127" t="s">
        <v>30</v>
      </c>
    </row>
    <row r="128" spans="1:12" x14ac:dyDescent="0.25">
      <c r="A128">
        <v>202304</v>
      </c>
      <c r="B128" t="s">
        <v>203</v>
      </c>
      <c r="C128" t="s">
        <v>22</v>
      </c>
      <c r="D128">
        <v>47</v>
      </c>
      <c r="E128">
        <v>63</v>
      </c>
      <c r="F128">
        <v>49</v>
      </c>
      <c r="G128">
        <v>13</v>
      </c>
      <c r="H128">
        <v>14</v>
      </c>
      <c r="I128">
        <v>31</v>
      </c>
      <c r="J128">
        <v>63</v>
      </c>
      <c r="K128" t="s">
        <v>64</v>
      </c>
      <c r="L128" t="s">
        <v>30</v>
      </c>
    </row>
    <row r="129" spans="1:12" x14ac:dyDescent="0.25">
      <c r="A129">
        <v>202304</v>
      </c>
      <c r="B129" t="s">
        <v>204</v>
      </c>
      <c r="C129" t="s">
        <v>22</v>
      </c>
      <c r="D129">
        <v>43</v>
      </c>
      <c r="E129">
        <v>65</v>
      </c>
      <c r="F129">
        <v>52</v>
      </c>
      <c r="G129">
        <v>12</v>
      </c>
      <c r="H129">
        <v>21</v>
      </c>
      <c r="I129">
        <v>23</v>
      </c>
      <c r="J129">
        <v>65</v>
      </c>
      <c r="K129" t="s">
        <v>64</v>
      </c>
      <c r="L129" t="s">
        <v>30</v>
      </c>
    </row>
    <row r="130" spans="1:12" x14ac:dyDescent="0.25">
      <c r="A130">
        <v>202304</v>
      </c>
      <c r="B130" t="s">
        <v>205</v>
      </c>
      <c r="C130" t="s">
        <v>22</v>
      </c>
      <c r="D130">
        <v>59</v>
      </c>
      <c r="E130">
        <v>82</v>
      </c>
      <c r="F130">
        <v>51</v>
      </c>
      <c r="G130">
        <v>12</v>
      </c>
      <c r="H130">
        <v>35</v>
      </c>
      <c r="I130">
        <v>26</v>
      </c>
      <c r="J130">
        <v>82</v>
      </c>
      <c r="K130" t="s">
        <v>64</v>
      </c>
      <c r="L130" t="s">
        <v>30</v>
      </c>
    </row>
    <row r="131" spans="1:12" x14ac:dyDescent="0.25">
      <c r="A131">
        <v>202304</v>
      </c>
      <c r="B131" t="s">
        <v>206</v>
      </c>
      <c r="C131" t="s">
        <v>22</v>
      </c>
      <c r="D131">
        <v>57</v>
      </c>
      <c r="E131">
        <v>79</v>
      </c>
      <c r="F131">
        <v>52</v>
      </c>
      <c r="G131">
        <v>13</v>
      </c>
      <c r="H131">
        <v>23</v>
      </c>
      <c r="I131">
        <v>27</v>
      </c>
      <c r="J131">
        <v>79</v>
      </c>
      <c r="K131" t="s">
        <v>64</v>
      </c>
      <c r="L131" t="s">
        <v>30</v>
      </c>
    </row>
    <row r="132" spans="1:12" x14ac:dyDescent="0.25">
      <c r="A132">
        <v>202304</v>
      </c>
      <c r="B132" t="s">
        <v>207</v>
      </c>
      <c r="C132" t="s">
        <v>22</v>
      </c>
      <c r="D132">
        <v>38</v>
      </c>
      <c r="E132">
        <v>53</v>
      </c>
      <c r="F132">
        <v>48</v>
      </c>
      <c r="G132">
        <v>11</v>
      </c>
      <c r="H132">
        <v>17</v>
      </c>
      <c r="I132">
        <v>18</v>
      </c>
      <c r="J132">
        <v>53</v>
      </c>
      <c r="K132" t="s">
        <v>64</v>
      </c>
      <c r="L132" t="s">
        <v>30</v>
      </c>
    </row>
    <row r="133" spans="1:12" x14ac:dyDescent="0.25">
      <c r="A133">
        <v>202304</v>
      </c>
      <c r="B133" t="s">
        <v>208</v>
      </c>
      <c r="C133" t="s">
        <v>22</v>
      </c>
      <c r="D133">
        <v>27</v>
      </c>
      <c r="E133">
        <v>51</v>
      </c>
      <c r="F133">
        <v>47</v>
      </c>
      <c r="G133">
        <v>12</v>
      </c>
      <c r="H133">
        <v>14</v>
      </c>
      <c r="I133">
        <v>17</v>
      </c>
      <c r="J133">
        <v>51</v>
      </c>
      <c r="K133" t="s">
        <v>64</v>
      </c>
      <c r="L133" t="s">
        <v>30</v>
      </c>
    </row>
    <row r="134" spans="1:12" x14ac:dyDescent="0.25">
      <c r="A134">
        <v>202304</v>
      </c>
      <c r="B134" t="s">
        <v>209</v>
      </c>
      <c r="C134" t="s">
        <v>22</v>
      </c>
      <c r="D134">
        <v>31</v>
      </c>
      <c r="E134">
        <v>51</v>
      </c>
      <c r="F134">
        <v>46</v>
      </c>
      <c r="G134">
        <v>11</v>
      </c>
      <c r="H134">
        <v>9</v>
      </c>
      <c r="I134">
        <v>14</v>
      </c>
      <c r="J134">
        <v>51</v>
      </c>
      <c r="K134" t="s">
        <v>64</v>
      </c>
      <c r="L134" t="s">
        <v>30</v>
      </c>
    </row>
    <row r="135" spans="1:12" x14ac:dyDescent="0.25">
      <c r="A135">
        <v>202304</v>
      </c>
      <c r="B135" t="s">
        <v>210</v>
      </c>
      <c r="C135" t="s">
        <v>22</v>
      </c>
      <c r="D135">
        <v>27</v>
      </c>
      <c r="E135">
        <v>49</v>
      </c>
      <c r="F135">
        <v>45</v>
      </c>
      <c r="G135">
        <v>10</v>
      </c>
      <c r="H135">
        <v>11</v>
      </c>
      <c r="I135">
        <v>14</v>
      </c>
      <c r="J135">
        <v>49</v>
      </c>
      <c r="K135" t="s">
        <v>64</v>
      </c>
      <c r="L135" t="s">
        <v>16</v>
      </c>
    </row>
    <row r="136" spans="1:12" x14ac:dyDescent="0.25">
      <c r="A136">
        <v>202304</v>
      </c>
      <c r="B136" t="s">
        <v>211</v>
      </c>
      <c r="C136" t="s">
        <v>22</v>
      </c>
      <c r="D136">
        <v>33</v>
      </c>
      <c r="E136">
        <v>57</v>
      </c>
      <c r="F136">
        <v>48</v>
      </c>
      <c r="G136">
        <v>12</v>
      </c>
      <c r="H136">
        <v>14</v>
      </c>
      <c r="I136">
        <v>26</v>
      </c>
      <c r="J136">
        <v>57</v>
      </c>
      <c r="K136" t="s">
        <v>64</v>
      </c>
      <c r="L136" t="s">
        <v>30</v>
      </c>
    </row>
    <row r="137" spans="1:12" x14ac:dyDescent="0.25">
      <c r="A137">
        <v>202304</v>
      </c>
      <c r="B137" t="s">
        <v>212</v>
      </c>
      <c r="C137" t="s">
        <v>22</v>
      </c>
      <c r="D137">
        <v>65</v>
      </c>
      <c r="E137">
        <v>94</v>
      </c>
      <c r="F137">
        <v>52</v>
      </c>
      <c r="G137">
        <v>12</v>
      </c>
      <c r="H137">
        <v>27</v>
      </c>
      <c r="I137">
        <v>53</v>
      </c>
      <c r="J137">
        <v>94</v>
      </c>
      <c r="K137" t="s">
        <v>64</v>
      </c>
      <c r="L137" t="s">
        <v>30</v>
      </c>
    </row>
    <row r="138" spans="1:12" x14ac:dyDescent="0.25">
      <c r="A138">
        <v>202304</v>
      </c>
      <c r="B138" t="s">
        <v>213</v>
      </c>
      <c r="C138" t="s">
        <v>22</v>
      </c>
      <c r="D138">
        <v>48</v>
      </c>
      <c r="E138">
        <v>63</v>
      </c>
      <c r="F138">
        <v>50</v>
      </c>
      <c r="G138">
        <v>11</v>
      </c>
      <c r="H138">
        <v>21</v>
      </c>
      <c r="I138">
        <v>22</v>
      </c>
      <c r="J138">
        <v>63</v>
      </c>
      <c r="K138" t="s">
        <v>64</v>
      </c>
      <c r="L138" t="s">
        <v>30</v>
      </c>
    </row>
    <row r="139" spans="1:12" x14ac:dyDescent="0.25">
      <c r="A139">
        <v>202304</v>
      </c>
      <c r="B139" t="s">
        <v>214</v>
      </c>
      <c r="C139" t="s">
        <v>22</v>
      </c>
      <c r="D139">
        <v>42</v>
      </c>
      <c r="E139">
        <v>58</v>
      </c>
      <c r="F139">
        <v>48</v>
      </c>
      <c r="G139">
        <v>11</v>
      </c>
      <c r="H139">
        <v>18</v>
      </c>
      <c r="I139">
        <v>24</v>
      </c>
      <c r="J139">
        <v>58</v>
      </c>
      <c r="K139" t="s">
        <v>64</v>
      </c>
      <c r="L139" t="s">
        <v>30</v>
      </c>
    </row>
    <row r="140" spans="1:12" x14ac:dyDescent="0.25">
      <c r="A140">
        <v>202304</v>
      </c>
      <c r="B140" t="s">
        <v>215</v>
      </c>
      <c r="C140" t="s">
        <v>22</v>
      </c>
      <c r="D140">
        <v>51</v>
      </c>
      <c r="E140">
        <v>72</v>
      </c>
      <c r="F140">
        <v>52</v>
      </c>
      <c r="G140">
        <v>9</v>
      </c>
      <c r="H140">
        <v>27</v>
      </c>
      <c r="I140">
        <v>26</v>
      </c>
      <c r="J140">
        <v>72</v>
      </c>
      <c r="K140" t="s">
        <v>64</v>
      </c>
      <c r="L140" t="s">
        <v>30</v>
      </c>
    </row>
    <row r="141" spans="1:12" x14ac:dyDescent="0.25">
      <c r="A141">
        <v>202304</v>
      </c>
      <c r="B141" t="s">
        <v>216</v>
      </c>
      <c r="C141" t="s">
        <v>22</v>
      </c>
      <c r="D141">
        <v>51</v>
      </c>
      <c r="E141">
        <v>75</v>
      </c>
      <c r="F141">
        <v>50</v>
      </c>
      <c r="G141">
        <v>9</v>
      </c>
      <c r="H141">
        <v>33</v>
      </c>
      <c r="I141">
        <v>27</v>
      </c>
      <c r="J141">
        <v>75</v>
      </c>
      <c r="K141" t="s">
        <v>64</v>
      </c>
      <c r="L141" t="s">
        <v>30</v>
      </c>
    </row>
    <row r="142" spans="1:12" x14ac:dyDescent="0.25">
      <c r="A142">
        <v>202304</v>
      </c>
      <c r="B142" t="s">
        <v>148</v>
      </c>
      <c r="C142" t="s">
        <v>22</v>
      </c>
      <c r="D142">
        <v>43</v>
      </c>
      <c r="E142">
        <v>60</v>
      </c>
      <c r="F142">
        <v>45</v>
      </c>
      <c r="G142">
        <v>11</v>
      </c>
      <c r="H142">
        <v>35</v>
      </c>
      <c r="I142">
        <v>27</v>
      </c>
      <c r="J142">
        <v>60</v>
      </c>
      <c r="K142" t="s">
        <v>64</v>
      </c>
      <c r="L142" t="s">
        <v>30</v>
      </c>
    </row>
    <row r="143" spans="1:12" x14ac:dyDescent="0.25">
      <c r="A143">
        <v>202304</v>
      </c>
      <c r="B143" t="s">
        <v>149</v>
      </c>
      <c r="C143" t="s">
        <v>22</v>
      </c>
      <c r="D143">
        <v>49</v>
      </c>
      <c r="E143">
        <v>71</v>
      </c>
      <c r="F143">
        <v>46</v>
      </c>
      <c r="G143">
        <v>9</v>
      </c>
      <c r="H143">
        <v>36</v>
      </c>
      <c r="I143">
        <v>23</v>
      </c>
      <c r="J143">
        <v>71</v>
      </c>
      <c r="K143" t="s">
        <v>64</v>
      </c>
      <c r="L143" t="s">
        <v>30</v>
      </c>
    </row>
    <row r="144" spans="1:12" x14ac:dyDescent="0.25">
      <c r="A144">
        <v>202304</v>
      </c>
      <c r="B144" t="s">
        <v>150</v>
      </c>
      <c r="C144" t="s">
        <v>22</v>
      </c>
      <c r="D144">
        <v>45</v>
      </c>
      <c r="E144">
        <v>66</v>
      </c>
      <c r="F144">
        <v>46</v>
      </c>
      <c r="G144">
        <v>11</v>
      </c>
      <c r="H144">
        <v>32</v>
      </c>
      <c r="I144">
        <v>18</v>
      </c>
      <c r="J144">
        <v>66</v>
      </c>
      <c r="K144" t="s">
        <v>64</v>
      </c>
      <c r="L144" t="s">
        <v>30</v>
      </c>
    </row>
    <row r="145" spans="1:12" x14ac:dyDescent="0.25">
      <c r="A145">
        <v>202304</v>
      </c>
      <c r="B145" t="s">
        <v>151</v>
      </c>
      <c r="C145" t="s">
        <v>22</v>
      </c>
      <c r="D145">
        <v>45</v>
      </c>
      <c r="E145">
        <v>64</v>
      </c>
      <c r="F145">
        <v>50</v>
      </c>
      <c r="G145">
        <v>8</v>
      </c>
      <c r="H145">
        <v>38</v>
      </c>
      <c r="I145">
        <v>12</v>
      </c>
      <c r="J145">
        <v>64</v>
      </c>
      <c r="K145" t="s">
        <v>64</v>
      </c>
      <c r="L145" t="s">
        <v>30</v>
      </c>
    </row>
    <row r="146" spans="1:12" x14ac:dyDescent="0.25">
      <c r="A146">
        <v>202304</v>
      </c>
      <c r="B146" t="s">
        <v>152</v>
      </c>
      <c r="C146" t="s">
        <v>22</v>
      </c>
      <c r="D146">
        <v>42</v>
      </c>
      <c r="E146">
        <v>64</v>
      </c>
      <c r="F146">
        <v>47</v>
      </c>
      <c r="G146">
        <v>9</v>
      </c>
      <c r="H146">
        <v>32</v>
      </c>
      <c r="I146">
        <v>21</v>
      </c>
      <c r="J146">
        <v>64</v>
      </c>
      <c r="K146" t="s">
        <v>64</v>
      </c>
      <c r="L146" t="s">
        <v>30</v>
      </c>
    </row>
    <row r="147" spans="1:12" x14ac:dyDescent="0.25">
      <c r="A147">
        <v>202304</v>
      </c>
      <c r="B147" t="s">
        <v>153</v>
      </c>
      <c r="C147" t="s">
        <v>22</v>
      </c>
      <c r="D147">
        <v>33</v>
      </c>
      <c r="E147">
        <v>48</v>
      </c>
      <c r="F147">
        <v>45</v>
      </c>
      <c r="G147">
        <v>9</v>
      </c>
      <c r="H147">
        <v>25</v>
      </c>
      <c r="I147">
        <v>19</v>
      </c>
      <c r="J147">
        <v>48</v>
      </c>
      <c r="K147" t="s">
        <v>64</v>
      </c>
      <c r="L147" t="s">
        <v>16</v>
      </c>
    </row>
    <row r="148" spans="1:12" x14ac:dyDescent="0.25">
      <c r="A148">
        <v>202304</v>
      </c>
      <c r="B148" t="s">
        <v>154</v>
      </c>
      <c r="C148" t="s">
        <v>22</v>
      </c>
      <c r="D148">
        <v>35</v>
      </c>
      <c r="E148">
        <v>53</v>
      </c>
      <c r="F148">
        <v>46</v>
      </c>
      <c r="G148">
        <v>11</v>
      </c>
      <c r="H148">
        <v>23</v>
      </c>
      <c r="I148">
        <v>21</v>
      </c>
      <c r="J148">
        <v>53</v>
      </c>
      <c r="K148" t="s">
        <v>64</v>
      </c>
      <c r="L148" t="s">
        <v>30</v>
      </c>
    </row>
    <row r="149" spans="1:12" x14ac:dyDescent="0.25">
      <c r="A149">
        <v>202304</v>
      </c>
      <c r="B149" t="s">
        <v>155</v>
      </c>
      <c r="C149" t="s">
        <v>22</v>
      </c>
      <c r="D149">
        <v>50</v>
      </c>
      <c r="E149">
        <v>68</v>
      </c>
      <c r="F149">
        <v>45</v>
      </c>
      <c r="G149">
        <v>11</v>
      </c>
      <c r="H149">
        <v>30</v>
      </c>
      <c r="I149">
        <v>31</v>
      </c>
      <c r="J149">
        <v>68</v>
      </c>
      <c r="K149" t="s">
        <v>64</v>
      </c>
      <c r="L149" t="s">
        <v>30</v>
      </c>
    </row>
    <row r="150" spans="1:12" x14ac:dyDescent="0.25">
      <c r="A150">
        <v>202304</v>
      </c>
      <c r="B150" t="s">
        <v>156</v>
      </c>
      <c r="C150" t="s">
        <v>22</v>
      </c>
      <c r="D150">
        <v>34</v>
      </c>
      <c r="E150">
        <v>51</v>
      </c>
      <c r="F150">
        <v>45</v>
      </c>
      <c r="G150">
        <v>8</v>
      </c>
      <c r="H150">
        <v>29</v>
      </c>
      <c r="I150">
        <v>21</v>
      </c>
      <c r="J150">
        <v>51</v>
      </c>
      <c r="K150" t="s">
        <v>64</v>
      </c>
      <c r="L150" t="s">
        <v>30</v>
      </c>
    </row>
    <row r="151" spans="1:12" x14ac:dyDescent="0.25">
      <c r="A151">
        <v>202304</v>
      </c>
      <c r="B151" t="s">
        <v>157</v>
      </c>
      <c r="C151" t="s">
        <v>22</v>
      </c>
      <c r="D151">
        <v>52</v>
      </c>
      <c r="E151">
        <v>81</v>
      </c>
      <c r="F151">
        <v>46</v>
      </c>
      <c r="G151">
        <v>13</v>
      </c>
      <c r="H151">
        <v>36</v>
      </c>
      <c r="I151">
        <v>31</v>
      </c>
      <c r="J151">
        <v>81</v>
      </c>
      <c r="K151" t="s">
        <v>64</v>
      </c>
      <c r="L151" t="s">
        <v>30</v>
      </c>
    </row>
    <row r="152" spans="1:12" x14ac:dyDescent="0.25">
      <c r="A152">
        <v>202304</v>
      </c>
      <c r="B152" t="s">
        <v>158</v>
      </c>
      <c r="C152" t="s">
        <v>22</v>
      </c>
      <c r="D152">
        <v>61</v>
      </c>
      <c r="E152">
        <v>87</v>
      </c>
      <c r="F152">
        <v>50</v>
      </c>
      <c r="G152">
        <v>10</v>
      </c>
      <c r="H152">
        <v>42</v>
      </c>
      <c r="I152">
        <v>26</v>
      </c>
      <c r="J152">
        <v>87</v>
      </c>
      <c r="K152" t="s">
        <v>64</v>
      </c>
      <c r="L152" t="s">
        <v>30</v>
      </c>
    </row>
    <row r="153" spans="1:12" x14ac:dyDescent="0.25">
      <c r="A153">
        <v>202305</v>
      </c>
      <c r="B153" t="s">
        <v>159</v>
      </c>
      <c r="C153" t="s">
        <v>22</v>
      </c>
      <c r="D153">
        <v>49</v>
      </c>
      <c r="E153">
        <v>69</v>
      </c>
      <c r="F153">
        <v>47</v>
      </c>
      <c r="G153">
        <v>9</v>
      </c>
      <c r="H153">
        <v>34</v>
      </c>
      <c r="I153">
        <v>21</v>
      </c>
      <c r="J153">
        <v>69</v>
      </c>
      <c r="K153" t="s">
        <v>64</v>
      </c>
      <c r="L153" t="s">
        <v>30</v>
      </c>
    </row>
    <row r="154" spans="1:12" x14ac:dyDescent="0.25">
      <c r="A154">
        <v>202305</v>
      </c>
      <c r="B154" t="s">
        <v>160</v>
      </c>
      <c r="C154" t="s">
        <v>22</v>
      </c>
      <c r="D154">
        <v>64</v>
      </c>
      <c r="E154">
        <v>98</v>
      </c>
      <c r="F154">
        <v>50</v>
      </c>
      <c r="G154">
        <v>11</v>
      </c>
      <c r="H154">
        <v>34</v>
      </c>
      <c r="I154">
        <v>32</v>
      </c>
      <c r="J154">
        <v>98</v>
      </c>
      <c r="K154" t="s">
        <v>64</v>
      </c>
      <c r="L154" t="s">
        <v>30</v>
      </c>
    </row>
    <row r="155" spans="1:12" x14ac:dyDescent="0.25">
      <c r="A155">
        <v>202305</v>
      </c>
      <c r="B155" t="s">
        <v>161</v>
      </c>
      <c r="C155" t="s">
        <v>22</v>
      </c>
      <c r="D155">
        <v>52</v>
      </c>
      <c r="E155">
        <v>68</v>
      </c>
      <c r="F155">
        <v>50</v>
      </c>
      <c r="G155">
        <v>9</v>
      </c>
      <c r="H155">
        <v>32</v>
      </c>
      <c r="I155">
        <v>29</v>
      </c>
      <c r="J155">
        <v>68</v>
      </c>
      <c r="K155" t="s">
        <v>64</v>
      </c>
      <c r="L155" t="s">
        <v>30</v>
      </c>
    </row>
    <row r="156" spans="1:12" x14ac:dyDescent="0.25">
      <c r="A156">
        <v>202305</v>
      </c>
      <c r="B156" t="s">
        <v>162</v>
      </c>
      <c r="C156" t="s">
        <v>22</v>
      </c>
      <c r="D156">
        <v>35</v>
      </c>
      <c r="E156">
        <v>51</v>
      </c>
      <c r="F156">
        <v>46</v>
      </c>
      <c r="G156">
        <v>10</v>
      </c>
      <c r="H156">
        <v>29</v>
      </c>
      <c r="I156">
        <v>31</v>
      </c>
      <c r="J156">
        <v>51</v>
      </c>
      <c r="K156" t="s">
        <v>64</v>
      </c>
      <c r="L156" t="s">
        <v>30</v>
      </c>
    </row>
    <row r="157" spans="1:12" x14ac:dyDescent="0.25">
      <c r="A157">
        <v>202305</v>
      </c>
      <c r="B157" t="s">
        <v>163</v>
      </c>
      <c r="C157" t="s">
        <v>22</v>
      </c>
      <c r="D157">
        <v>45</v>
      </c>
      <c r="E157">
        <v>63</v>
      </c>
      <c r="F157">
        <v>46</v>
      </c>
      <c r="G157">
        <v>12</v>
      </c>
      <c r="H157">
        <v>38</v>
      </c>
      <c r="I157">
        <v>35</v>
      </c>
      <c r="J157">
        <v>63</v>
      </c>
      <c r="K157" t="s">
        <v>64</v>
      </c>
      <c r="L157" t="s">
        <v>30</v>
      </c>
    </row>
    <row r="158" spans="1:12" x14ac:dyDescent="0.25">
      <c r="A158">
        <v>202305</v>
      </c>
      <c r="B158" t="s">
        <v>164</v>
      </c>
      <c r="C158" t="s">
        <v>22</v>
      </c>
      <c r="D158">
        <v>49</v>
      </c>
      <c r="E158">
        <v>66</v>
      </c>
      <c r="F158">
        <v>45</v>
      </c>
      <c r="G158">
        <v>9</v>
      </c>
      <c r="H158">
        <v>41</v>
      </c>
      <c r="I158">
        <v>31</v>
      </c>
      <c r="J158">
        <v>66</v>
      </c>
      <c r="K158" t="s">
        <v>64</v>
      </c>
      <c r="L158" t="s">
        <v>30</v>
      </c>
    </row>
    <row r="159" spans="1:12" x14ac:dyDescent="0.25">
      <c r="A159">
        <v>202305</v>
      </c>
      <c r="B159" t="s">
        <v>165</v>
      </c>
      <c r="C159" t="s">
        <v>22</v>
      </c>
      <c r="D159">
        <v>54</v>
      </c>
      <c r="E159">
        <v>80</v>
      </c>
      <c r="F159">
        <v>49</v>
      </c>
      <c r="G159">
        <v>12</v>
      </c>
      <c r="H159">
        <v>33</v>
      </c>
      <c r="I159">
        <v>34</v>
      </c>
      <c r="J159">
        <v>80</v>
      </c>
      <c r="K159" t="s">
        <v>64</v>
      </c>
      <c r="L159" t="s">
        <v>30</v>
      </c>
    </row>
    <row r="160" spans="1:12" x14ac:dyDescent="0.25">
      <c r="A160">
        <v>202305</v>
      </c>
      <c r="B160" t="s">
        <v>166</v>
      </c>
      <c r="C160" t="s">
        <v>22</v>
      </c>
      <c r="D160">
        <v>51</v>
      </c>
      <c r="E160">
        <v>69</v>
      </c>
      <c r="F160">
        <v>48</v>
      </c>
      <c r="G160">
        <v>11</v>
      </c>
      <c r="H160">
        <v>40</v>
      </c>
      <c r="I160">
        <v>30</v>
      </c>
      <c r="J160">
        <v>69</v>
      </c>
      <c r="K160" t="s">
        <v>64</v>
      </c>
      <c r="L160" t="s">
        <v>30</v>
      </c>
    </row>
    <row r="161" spans="1:12" x14ac:dyDescent="0.25">
      <c r="A161">
        <v>202305</v>
      </c>
      <c r="B161" t="s">
        <v>167</v>
      </c>
      <c r="C161" t="s">
        <v>22</v>
      </c>
      <c r="D161">
        <v>48</v>
      </c>
      <c r="E161">
        <v>71</v>
      </c>
      <c r="F161">
        <v>50</v>
      </c>
      <c r="G161">
        <v>11</v>
      </c>
      <c r="H161">
        <v>25</v>
      </c>
      <c r="I161">
        <v>34</v>
      </c>
      <c r="J161">
        <v>71</v>
      </c>
      <c r="K161" t="s">
        <v>64</v>
      </c>
      <c r="L161" t="s">
        <v>30</v>
      </c>
    </row>
    <row r="162" spans="1:12" x14ac:dyDescent="0.25">
      <c r="A162">
        <v>202305</v>
      </c>
      <c r="B162" t="s">
        <v>168</v>
      </c>
      <c r="C162" t="s">
        <v>22</v>
      </c>
      <c r="D162">
        <v>65</v>
      </c>
      <c r="E162">
        <v>92</v>
      </c>
      <c r="F162">
        <v>52</v>
      </c>
      <c r="G162">
        <v>10</v>
      </c>
      <c r="H162">
        <v>34</v>
      </c>
      <c r="I162">
        <v>30</v>
      </c>
      <c r="J162">
        <v>92</v>
      </c>
      <c r="K162" t="s">
        <v>64</v>
      </c>
      <c r="L162" t="s">
        <v>30</v>
      </c>
    </row>
    <row r="163" spans="1:12" x14ac:dyDescent="0.25">
      <c r="A163">
        <v>202305</v>
      </c>
      <c r="B163" t="s">
        <v>169</v>
      </c>
      <c r="C163" t="s">
        <v>22</v>
      </c>
      <c r="D163">
        <v>61</v>
      </c>
      <c r="E163">
        <v>84</v>
      </c>
      <c r="F163">
        <v>53</v>
      </c>
      <c r="G163">
        <v>10</v>
      </c>
      <c r="H163">
        <v>33</v>
      </c>
      <c r="I163">
        <v>25</v>
      </c>
      <c r="J163">
        <v>84</v>
      </c>
      <c r="K163" t="s">
        <v>64</v>
      </c>
      <c r="L163" t="s">
        <v>30</v>
      </c>
    </row>
    <row r="164" spans="1:12" x14ac:dyDescent="0.25">
      <c r="A164">
        <v>202305</v>
      </c>
      <c r="B164" t="s">
        <v>170</v>
      </c>
      <c r="C164" t="s">
        <v>22</v>
      </c>
      <c r="D164">
        <v>31</v>
      </c>
      <c r="E164">
        <v>41</v>
      </c>
      <c r="F164">
        <v>52</v>
      </c>
      <c r="G164">
        <v>9</v>
      </c>
      <c r="H164">
        <v>15</v>
      </c>
      <c r="I164">
        <v>16</v>
      </c>
      <c r="J164">
        <v>52</v>
      </c>
      <c r="K164" t="s">
        <v>62</v>
      </c>
      <c r="L164" t="s">
        <v>30</v>
      </c>
    </row>
    <row r="165" spans="1:12" x14ac:dyDescent="0.25">
      <c r="A165">
        <v>202305</v>
      </c>
      <c r="B165" t="s">
        <v>171</v>
      </c>
      <c r="C165" t="s">
        <v>22</v>
      </c>
      <c r="D165">
        <v>39</v>
      </c>
      <c r="E165">
        <v>63</v>
      </c>
      <c r="F165">
        <v>52</v>
      </c>
      <c r="G165">
        <v>10</v>
      </c>
      <c r="H165">
        <v>28</v>
      </c>
      <c r="I165">
        <v>24</v>
      </c>
      <c r="J165">
        <v>63</v>
      </c>
      <c r="K165" t="s">
        <v>64</v>
      </c>
      <c r="L165" t="s">
        <v>30</v>
      </c>
    </row>
    <row r="166" spans="1:12" x14ac:dyDescent="0.25">
      <c r="A166">
        <v>202305</v>
      </c>
      <c r="B166" t="s">
        <v>172</v>
      </c>
      <c r="C166" t="s">
        <v>22</v>
      </c>
      <c r="D166">
        <v>37</v>
      </c>
      <c r="E166">
        <v>63</v>
      </c>
      <c r="F166">
        <v>50</v>
      </c>
      <c r="G166">
        <v>9</v>
      </c>
      <c r="H166">
        <v>30</v>
      </c>
      <c r="I166">
        <v>29</v>
      </c>
      <c r="J166">
        <v>63</v>
      </c>
      <c r="K166" t="s">
        <v>64</v>
      </c>
      <c r="L166" t="s">
        <v>30</v>
      </c>
    </row>
    <row r="167" spans="1:12" x14ac:dyDescent="0.25">
      <c r="A167">
        <v>202305</v>
      </c>
      <c r="B167" t="s">
        <v>173</v>
      </c>
      <c r="C167" t="s">
        <v>22</v>
      </c>
      <c r="D167">
        <v>46</v>
      </c>
      <c r="E167">
        <v>71</v>
      </c>
      <c r="F167">
        <v>51</v>
      </c>
      <c r="G167">
        <v>12</v>
      </c>
      <c r="H167">
        <v>21</v>
      </c>
      <c r="I167">
        <v>32</v>
      </c>
      <c r="J167">
        <v>71</v>
      </c>
      <c r="K167" t="s">
        <v>64</v>
      </c>
      <c r="L167" t="s">
        <v>30</v>
      </c>
    </row>
    <row r="168" spans="1:12" x14ac:dyDescent="0.25">
      <c r="A168">
        <v>202305</v>
      </c>
      <c r="B168" t="s">
        <v>174</v>
      </c>
      <c r="C168" t="s">
        <v>22</v>
      </c>
      <c r="D168">
        <v>56</v>
      </c>
      <c r="E168">
        <v>77</v>
      </c>
      <c r="F168">
        <v>51</v>
      </c>
      <c r="G168">
        <v>12</v>
      </c>
      <c r="H168">
        <v>21</v>
      </c>
      <c r="I168">
        <v>35</v>
      </c>
      <c r="J168">
        <v>77</v>
      </c>
      <c r="K168" t="s">
        <v>64</v>
      </c>
      <c r="L168" t="s">
        <v>30</v>
      </c>
    </row>
    <row r="169" spans="1:12" x14ac:dyDescent="0.25">
      <c r="A169">
        <v>202305</v>
      </c>
      <c r="B169" t="s">
        <v>175</v>
      </c>
      <c r="C169" t="s">
        <v>22</v>
      </c>
      <c r="D169">
        <v>61</v>
      </c>
      <c r="E169">
        <v>81</v>
      </c>
      <c r="F169">
        <v>52</v>
      </c>
      <c r="G169">
        <v>11</v>
      </c>
      <c r="H169">
        <v>18</v>
      </c>
      <c r="I169">
        <v>32</v>
      </c>
      <c r="J169">
        <v>81</v>
      </c>
      <c r="K169" t="s">
        <v>64</v>
      </c>
      <c r="L169" t="s">
        <v>30</v>
      </c>
    </row>
    <row r="170" spans="1:12" x14ac:dyDescent="0.25">
      <c r="A170">
        <v>202305</v>
      </c>
      <c r="B170" t="s">
        <v>176</v>
      </c>
      <c r="C170" t="s">
        <v>22</v>
      </c>
      <c r="D170">
        <v>57</v>
      </c>
      <c r="E170">
        <v>84</v>
      </c>
      <c r="F170">
        <v>53</v>
      </c>
      <c r="G170">
        <v>10</v>
      </c>
      <c r="H170">
        <v>25</v>
      </c>
      <c r="I170">
        <v>25</v>
      </c>
      <c r="J170">
        <v>84</v>
      </c>
      <c r="K170" t="s">
        <v>64</v>
      </c>
      <c r="L170" t="s">
        <v>30</v>
      </c>
    </row>
    <row r="171" spans="1:12" x14ac:dyDescent="0.25">
      <c r="A171">
        <v>202305</v>
      </c>
      <c r="B171" t="s">
        <v>177</v>
      </c>
      <c r="C171" t="s">
        <v>22</v>
      </c>
      <c r="D171">
        <v>60</v>
      </c>
      <c r="E171">
        <v>91</v>
      </c>
      <c r="F171">
        <v>52</v>
      </c>
      <c r="G171">
        <v>12</v>
      </c>
      <c r="H171">
        <v>24</v>
      </c>
      <c r="I171">
        <v>34</v>
      </c>
      <c r="J171">
        <v>91</v>
      </c>
      <c r="K171" t="s">
        <v>64</v>
      </c>
      <c r="L171" t="s">
        <v>30</v>
      </c>
    </row>
    <row r="172" spans="1:12" x14ac:dyDescent="0.25">
      <c r="A172">
        <v>202305</v>
      </c>
      <c r="B172" t="s">
        <v>178</v>
      </c>
      <c r="C172" t="s">
        <v>22</v>
      </c>
      <c r="D172">
        <v>63</v>
      </c>
      <c r="E172">
        <v>93</v>
      </c>
      <c r="F172">
        <v>53</v>
      </c>
      <c r="G172">
        <v>10</v>
      </c>
      <c r="H172">
        <v>23</v>
      </c>
      <c r="I172">
        <v>28</v>
      </c>
      <c r="J172">
        <v>93</v>
      </c>
      <c r="K172" t="s">
        <v>64</v>
      </c>
      <c r="L172" t="s">
        <v>30</v>
      </c>
    </row>
    <row r="173" spans="1:12" x14ac:dyDescent="0.25">
      <c r="A173">
        <v>202305</v>
      </c>
      <c r="B173" t="s">
        <v>179</v>
      </c>
      <c r="C173" t="s">
        <v>22</v>
      </c>
      <c r="D173">
        <v>66</v>
      </c>
      <c r="E173">
        <v>99</v>
      </c>
      <c r="F173">
        <v>52</v>
      </c>
      <c r="G173">
        <v>10</v>
      </c>
      <c r="H173">
        <v>27</v>
      </c>
      <c r="I173">
        <v>27</v>
      </c>
      <c r="J173">
        <v>99</v>
      </c>
      <c r="K173" t="s">
        <v>64</v>
      </c>
      <c r="L173" t="s">
        <v>30</v>
      </c>
    </row>
    <row r="174" spans="1:12" x14ac:dyDescent="0.25">
      <c r="A174">
        <v>202305</v>
      </c>
      <c r="B174" t="s">
        <v>180</v>
      </c>
      <c r="C174" t="s">
        <v>22</v>
      </c>
      <c r="D174">
        <v>60</v>
      </c>
      <c r="E174">
        <v>86</v>
      </c>
      <c r="F174">
        <v>47</v>
      </c>
      <c r="G174">
        <v>11</v>
      </c>
      <c r="H174">
        <v>37</v>
      </c>
      <c r="I174">
        <v>36</v>
      </c>
      <c r="J174">
        <v>86</v>
      </c>
      <c r="K174" t="s">
        <v>64</v>
      </c>
      <c r="L174" t="s">
        <v>30</v>
      </c>
    </row>
    <row r="175" spans="1:12" x14ac:dyDescent="0.25">
      <c r="A175">
        <v>202305</v>
      </c>
      <c r="B175" t="s">
        <v>181</v>
      </c>
      <c r="C175" t="s">
        <v>22</v>
      </c>
      <c r="D175">
        <v>68</v>
      </c>
      <c r="E175">
        <v>96</v>
      </c>
      <c r="F175">
        <v>51</v>
      </c>
      <c r="G175">
        <v>10</v>
      </c>
      <c r="H175">
        <v>21</v>
      </c>
      <c r="I175">
        <v>35</v>
      </c>
      <c r="J175">
        <v>96</v>
      </c>
      <c r="K175" t="s">
        <v>64</v>
      </c>
      <c r="L175" t="s">
        <v>30</v>
      </c>
    </row>
    <row r="176" spans="1:12" x14ac:dyDescent="0.25">
      <c r="A176">
        <v>202305</v>
      </c>
      <c r="B176" t="s">
        <v>182</v>
      </c>
      <c r="C176" t="s">
        <v>22</v>
      </c>
      <c r="D176">
        <v>66</v>
      </c>
      <c r="E176">
        <v>101</v>
      </c>
      <c r="F176">
        <v>52</v>
      </c>
      <c r="G176">
        <v>11</v>
      </c>
      <c r="H176">
        <v>16</v>
      </c>
      <c r="I176">
        <v>38</v>
      </c>
      <c r="J176">
        <v>101</v>
      </c>
      <c r="K176" t="s">
        <v>64</v>
      </c>
      <c r="L176" t="s">
        <v>60</v>
      </c>
    </row>
    <row r="177" spans="1:12" x14ac:dyDescent="0.25">
      <c r="A177">
        <v>202305</v>
      </c>
      <c r="B177" t="s">
        <v>183</v>
      </c>
      <c r="C177" t="s">
        <v>22</v>
      </c>
      <c r="D177">
        <v>64</v>
      </c>
      <c r="E177">
        <v>93</v>
      </c>
      <c r="F177">
        <v>52</v>
      </c>
      <c r="G177">
        <v>14</v>
      </c>
      <c r="H177">
        <v>25</v>
      </c>
      <c r="I177">
        <v>32</v>
      </c>
      <c r="J177">
        <v>93</v>
      </c>
      <c r="K177" t="s">
        <v>64</v>
      </c>
      <c r="L177" t="s">
        <v>30</v>
      </c>
    </row>
    <row r="178" spans="1:12" x14ac:dyDescent="0.25">
      <c r="A178">
        <v>202305</v>
      </c>
      <c r="B178" t="s">
        <v>184</v>
      </c>
      <c r="C178" t="s">
        <v>22</v>
      </c>
      <c r="D178">
        <v>66</v>
      </c>
      <c r="E178">
        <v>99</v>
      </c>
      <c r="F178">
        <v>39</v>
      </c>
      <c r="G178">
        <v>15</v>
      </c>
      <c r="H178">
        <v>30</v>
      </c>
      <c r="I178">
        <v>32</v>
      </c>
      <c r="J178">
        <v>99</v>
      </c>
      <c r="K178" t="s">
        <v>64</v>
      </c>
      <c r="L178" t="s">
        <v>30</v>
      </c>
    </row>
    <row r="179" spans="1:12" x14ac:dyDescent="0.25">
      <c r="A179">
        <v>202305</v>
      </c>
      <c r="B179" t="s">
        <v>185</v>
      </c>
      <c r="C179" t="s">
        <v>22</v>
      </c>
      <c r="D179">
        <v>67</v>
      </c>
      <c r="E179">
        <v>98</v>
      </c>
      <c r="F179">
        <v>41</v>
      </c>
      <c r="G179">
        <v>11</v>
      </c>
      <c r="H179">
        <v>32</v>
      </c>
      <c r="I179">
        <v>26</v>
      </c>
      <c r="J179">
        <v>98</v>
      </c>
      <c r="K179" t="s">
        <v>64</v>
      </c>
      <c r="L179" t="s">
        <v>30</v>
      </c>
    </row>
    <row r="180" spans="1:12" x14ac:dyDescent="0.25">
      <c r="A180">
        <v>202305</v>
      </c>
      <c r="B180" t="s">
        <v>186</v>
      </c>
      <c r="C180" t="s">
        <v>22</v>
      </c>
      <c r="D180">
        <v>57</v>
      </c>
      <c r="E180">
        <v>89</v>
      </c>
      <c r="F180">
        <v>38</v>
      </c>
      <c r="G180">
        <v>10</v>
      </c>
      <c r="H180">
        <v>32</v>
      </c>
      <c r="I180">
        <v>29</v>
      </c>
      <c r="J180">
        <v>89</v>
      </c>
      <c r="K180" t="s">
        <v>64</v>
      </c>
      <c r="L180" t="s">
        <v>30</v>
      </c>
    </row>
    <row r="181" spans="1:12" x14ac:dyDescent="0.25">
      <c r="A181">
        <v>202305</v>
      </c>
      <c r="B181" t="s">
        <v>187</v>
      </c>
      <c r="C181" t="s">
        <v>22</v>
      </c>
      <c r="D181">
        <v>65</v>
      </c>
      <c r="E181">
        <v>98</v>
      </c>
      <c r="F181">
        <v>38</v>
      </c>
      <c r="G181">
        <v>11</v>
      </c>
      <c r="H181">
        <v>26</v>
      </c>
      <c r="I181">
        <v>30</v>
      </c>
      <c r="J181">
        <v>98</v>
      </c>
      <c r="K181" t="s">
        <v>64</v>
      </c>
      <c r="L181" t="s">
        <v>30</v>
      </c>
    </row>
    <row r="182" spans="1:12" x14ac:dyDescent="0.25">
      <c r="A182">
        <v>202305</v>
      </c>
      <c r="B182" t="s">
        <v>188</v>
      </c>
      <c r="C182" t="s">
        <v>22</v>
      </c>
      <c r="D182">
        <v>62</v>
      </c>
      <c r="E182">
        <v>93</v>
      </c>
      <c r="F182">
        <v>39</v>
      </c>
      <c r="G182">
        <v>10</v>
      </c>
      <c r="H182">
        <v>31</v>
      </c>
      <c r="I182">
        <v>27</v>
      </c>
      <c r="J182">
        <v>93</v>
      </c>
      <c r="K182" t="s">
        <v>64</v>
      </c>
      <c r="L182" t="s">
        <v>30</v>
      </c>
    </row>
    <row r="183" spans="1:12" x14ac:dyDescent="0.25">
      <c r="A183">
        <v>202305</v>
      </c>
      <c r="B183" t="s">
        <v>189</v>
      </c>
      <c r="C183" t="s">
        <v>22</v>
      </c>
      <c r="D183">
        <v>60</v>
      </c>
      <c r="E183">
        <v>89</v>
      </c>
      <c r="F183">
        <v>37</v>
      </c>
      <c r="G183">
        <v>10</v>
      </c>
      <c r="H183">
        <v>31</v>
      </c>
      <c r="I183">
        <v>36</v>
      </c>
      <c r="J183">
        <v>89</v>
      </c>
      <c r="K183" t="s">
        <v>64</v>
      </c>
      <c r="L183" t="s">
        <v>30</v>
      </c>
    </row>
    <row r="184" spans="1:12" x14ac:dyDescent="0.25">
      <c r="A184">
        <v>202306</v>
      </c>
      <c r="B184" t="s">
        <v>191</v>
      </c>
      <c r="C184" t="s">
        <v>22</v>
      </c>
      <c r="D184">
        <v>58</v>
      </c>
      <c r="E184">
        <v>84</v>
      </c>
      <c r="F184">
        <v>40</v>
      </c>
      <c r="G184">
        <v>11</v>
      </c>
      <c r="H184">
        <v>29</v>
      </c>
      <c r="I184">
        <v>28</v>
      </c>
      <c r="J184">
        <v>84</v>
      </c>
      <c r="K184" t="s">
        <v>64</v>
      </c>
      <c r="L184" t="s">
        <v>30</v>
      </c>
    </row>
    <row r="185" spans="1:12" x14ac:dyDescent="0.25">
      <c r="A185">
        <v>202306</v>
      </c>
      <c r="B185" t="s">
        <v>192</v>
      </c>
      <c r="C185" t="s">
        <v>22</v>
      </c>
      <c r="D185">
        <v>62</v>
      </c>
      <c r="E185">
        <v>91</v>
      </c>
      <c r="F185">
        <v>41</v>
      </c>
      <c r="G185">
        <v>10</v>
      </c>
      <c r="H185">
        <v>31</v>
      </c>
      <c r="I185">
        <v>19</v>
      </c>
      <c r="J185">
        <v>91</v>
      </c>
      <c r="K185" t="s">
        <v>64</v>
      </c>
      <c r="L185" t="s">
        <v>30</v>
      </c>
    </row>
    <row r="186" spans="1:12" x14ac:dyDescent="0.25">
      <c r="A186">
        <v>202306</v>
      </c>
      <c r="B186" t="s">
        <v>193</v>
      </c>
      <c r="C186" t="s">
        <v>22</v>
      </c>
      <c r="D186">
        <v>60</v>
      </c>
      <c r="E186">
        <v>86</v>
      </c>
      <c r="F186">
        <v>40</v>
      </c>
      <c r="G186">
        <v>10</v>
      </c>
      <c r="H186">
        <v>26</v>
      </c>
      <c r="I186">
        <v>19</v>
      </c>
      <c r="J186">
        <v>86</v>
      </c>
      <c r="K186" t="s">
        <v>64</v>
      </c>
      <c r="L186" t="s">
        <v>30</v>
      </c>
    </row>
    <row r="187" spans="1:12" x14ac:dyDescent="0.25">
      <c r="A187">
        <v>202306</v>
      </c>
      <c r="B187" t="s">
        <v>194</v>
      </c>
      <c r="C187" t="s">
        <v>22</v>
      </c>
      <c r="D187">
        <v>59</v>
      </c>
      <c r="E187">
        <v>89</v>
      </c>
      <c r="F187">
        <v>37</v>
      </c>
      <c r="G187">
        <v>10</v>
      </c>
      <c r="H187">
        <v>25</v>
      </c>
      <c r="I187">
        <v>22</v>
      </c>
      <c r="J187">
        <v>89</v>
      </c>
      <c r="K187" t="s">
        <v>64</v>
      </c>
      <c r="L187" t="s">
        <v>30</v>
      </c>
    </row>
    <row r="188" spans="1:12" x14ac:dyDescent="0.25">
      <c r="A188">
        <v>202306</v>
      </c>
      <c r="B188" t="s">
        <v>195</v>
      </c>
      <c r="C188" t="s">
        <v>22</v>
      </c>
      <c r="D188">
        <v>54</v>
      </c>
      <c r="E188">
        <v>75</v>
      </c>
      <c r="F188">
        <v>36</v>
      </c>
      <c r="G188">
        <v>12</v>
      </c>
      <c r="H188">
        <v>29</v>
      </c>
      <c r="I188">
        <v>24</v>
      </c>
      <c r="J188">
        <v>75</v>
      </c>
      <c r="K188" t="s">
        <v>64</v>
      </c>
      <c r="L188" t="s">
        <v>30</v>
      </c>
    </row>
    <row r="189" spans="1:12" x14ac:dyDescent="0.25">
      <c r="A189">
        <v>202306</v>
      </c>
      <c r="B189" t="s">
        <v>196</v>
      </c>
      <c r="C189" t="s">
        <v>22</v>
      </c>
      <c r="D189">
        <v>59</v>
      </c>
      <c r="E189">
        <v>76</v>
      </c>
      <c r="F189">
        <v>35</v>
      </c>
      <c r="G189">
        <v>12</v>
      </c>
      <c r="H189">
        <v>21</v>
      </c>
      <c r="I189">
        <v>27</v>
      </c>
      <c r="J189">
        <v>76</v>
      </c>
      <c r="K189" t="s">
        <v>64</v>
      </c>
      <c r="L189" t="s">
        <v>30</v>
      </c>
    </row>
    <row r="190" spans="1:12" x14ac:dyDescent="0.25">
      <c r="A190">
        <v>202306</v>
      </c>
      <c r="B190" t="s">
        <v>197</v>
      </c>
      <c r="C190" t="s">
        <v>22</v>
      </c>
      <c r="D190">
        <v>54</v>
      </c>
      <c r="E190">
        <v>78</v>
      </c>
      <c r="F190">
        <v>38</v>
      </c>
      <c r="G190">
        <v>12</v>
      </c>
      <c r="H190">
        <v>20</v>
      </c>
      <c r="I190">
        <v>31</v>
      </c>
      <c r="J190">
        <v>78</v>
      </c>
      <c r="K190" t="s">
        <v>64</v>
      </c>
      <c r="L190" t="s">
        <v>30</v>
      </c>
    </row>
    <row r="191" spans="1:12" x14ac:dyDescent="0.25">
      <c r="A191">
        <v>202306</v>
      </c>
      <c r="B191" t="s">
        <v>235</v>
      </c>
      <c r="C191" t="s">
        <v>22</v>
      </c>
      <c r="D191">
        <v>54</v>
      </c>
      <c r="E191">
        <v>81</v>
      </c>
      <c r="F191">
        <v>44</v>
      </c>
      <c r="G191">
        <v>11</v>
      </c>
      <c r="H191">
        <v>21</v>
      </c>
      <c r="I191">
        <v>22</v>
      </c>
      <c r="J191">
        <v>81</v>
      </c>
      <c r="K191" t="s">
        <v>64</v>
      </c>
      <c r="L191" t="s">
        <v>30</v>
      </c>
    </row>
    <row r="192" spans="1:12" x14ac:dyDescent="0.25">
      <c r="A192">
        <v>202306</v>
      </c>
      <c r="B192" t="s">
        <v>236</v>
      </c>
      <c r="C192" t="s">
        <v>22</v>
      </c>
      <c r="D192">
        <v>56</v>
      </c>
      <c r="E192">
        <v>75</v>
      </c>
      <c r="F192">
        <v>43</v>
      </c>
      <c r="G192">
        <v>13</v>
      </c>
      <c r="H192">
        <v>15</v>
      </c>
      <c r="I192">
        <v>23</v>
      </c>
      <c r="J192">
        <v>75</v>
      </c>
      <c r="K192" t="s">
        <v>64</v>
      </c>
      <c r="L192" t="s">
        <v>30</v>
      </c>
    </row>
    <row r="193" spans="1:12" x14ac:dyDescent="0.25">
      <c r="A193">
        <v>202306</v>
      </c>
      <c r="B193" t="s">
        <v>237</v>
      </c>
      <c r="C193" t="s">
        <v>22</v>
      </c>
      <c r="D193">
        <v>48</v>
      </c>
      <c r="E193">
        <v>74</v>
      </c>
      <c r="F193">
        <v>38</v>
      </c>
      <c r="G193">
        <v>11</v>
      </c>
      <c r="H193">
        <v>31</v>
      </c>
      <c r="I193">
        <v>25</v>
      </c>
      <c r="J193">
        <v>74</v>
      </c>
      <c r="K193" t="s">
        <v>64</v>
      </c>
      <c r="L193" t="s">
        <v>30</v>
      </c>
    </row>
    <row r="194" spans="1:12" x14ac:dyDescent="0.25">
      <c r="A194">
        <v>202306</v>
      </c>
      <c r="B194" t="s">
        <v>238</v>
      </c>
      <c r="C194" t="s">
        <v>22</v>
      </c>
      <c r="D194">
        <v>63</v>
      </c>
      <c r="E194">
        <v>92</v>
      </c>
      <c r="F194">
        <v>42</v>
      </c>
      <c r="G194">
        <v>11</v>
      </c>
      <c r="H194">
        <v>32</v>
      </c>
      <c r="I194">
        <v>23</v>
      </c>
      <c r="J194">
        <v>92</v>
      </c>
      <c r="K194" t="s">
        <v>64</v>
      </c>
      <c r="L194" t="s">
        <v>30</v>
      </c>
    </row>
    <row r="195" spans="1:12" x14ac:dyDescent="0.25">
      <c r="A195">
        <v>202306</v>
      </c>
      <c r="B195" t="s">
        <v>239</v>
      </c>
      <c r="C195" t="s">
        <v>22</v>
      </c>
      <c r="D195">
        <v>60</v>
      </c>
      <c r="E195">
        <v>89</v>
      </c>
      <c r="F195">
        <v>38</v>
      </c>
      <c r="G195">
        <v>12</v>
      </c>
      <c r="H195">
        <v>23</v>
      </c>
      <c r="I195">
        <v>24</v>
      </c>
      <c r="J195">
        <v>89</v>
      </c>
      <c r="K195" t="s">
        <v>64</v>
      </c>
      <c r="L195" t="s">
        <v>30</v>
      </c>
    </row>
    <row r="196" spans="1:12" x14ac:dyDescent="0.25">
      <c r="A196">
        <v>202306</v>
      </c>
      <c r="B196" t="s">
        <v>217</v>
      </c>
      <c r="C196" t="s">
        <v>22</v>
      </c>
      <c r="D196">
        <v>57</v>
      </c>
      <c r="E196">
        <v>80</v>
      </c>
      <c r="F196">
        <v>44</v>
      </c>
      <c r="G196">
        <v>10</v>
      </c>
      <c r="H196">
        <v>19</v>
      </c>
      <c r="I196">
        <v>26</v>
      </c>
      <c r="J196">
        <v>80</v>
      </c>
      <c r="K196" t="s">
        <v>64</v>
      </c>
      <c r="L196" t="s">
        <v>30</v>
      </c>
    </row>
    <row r="197" spans="1:12" x14ac:dyDescent="0.25">
      <c r="A197">
        <v>202306</v>
      </c>
      <c r="B197" t="s">
        <v>218</v>
      </c>
      <c r="C197" t="s">
        <v>22</v>
      </c>
      <c r="D197">
        <v>56</v>
      </c>
      <c r="E197">
        <v>81</v>
      </c>
      <c r="F197">
        <v>39</v>
      </c>
      <c r="G197">
        <v>11</v>
      </c>
      <c r="H197">
        <v>24</v>
      </c>
      <c r="I197">
        <v>26</v>
      </c>
      <c r="J197">
        <v>81</v>
      </c>
      <c r="K197" t="s">
        <v>64</v>
      </c>
      <c r="L197" t="s">
        <v>30</v>
      </c>
    </row>
    <row r="198" spans="1:12" x14ac:dyDescent="0.25">
      <c r="A198">
        <v>202306</v>
      </c>
      <c r="B198" t="s">
        <v>219</v>
      </c>
      <c r="C198" t="s">
        <v>22</v>
      </c>
      <c r="D198">
        <v>60</v>
      </c>
      <c r="E198">
        <v>92</v>
      </c>
      <c r="F198">
        <v>40</v>
      </c>
      <c r="G198">
        <v>11</v>
      </c>
      <c r="H198">
        <v>20</v>
      </c>
      <c r="I198">
        <v>32</v>
      </c>
      <c r="J198">
        <v>92</v>
      </c>
      <c r="K198" t="s">
        <v>64</v>
      </c>
      <c r="L198" t="s">
        <v>30</v>
      </c>
    </row>
    <row r="199" spans="1:12" x14ac:dyDescent="0.25">
      <c r="A199">
        <v>202306</v>
      </c>
      <c r="B199" t="s">
        <v>220</v>
      </c>
      <c r="C199" t="s">
        <v>22</v>
      </c>
      <c r="D199">
        <v>56</v>
      </c>
      <c r="E199">
        <v>75</v>
      </c>
      <c r="F199">
        <v>36</v>
      </c>
      <c r="G199">
        <v>11</v>
      </c>
      <c r="H199">
        <v>28</v>
      </c>
      <c r="I199">
        <v>25</v>
      </c>
      <c r="J199">
        <v>75</v>
      </c>
      <c r="K199" t="s">
        <v>64</v>
      </c>
      <c r="L199" t="s">
        <v>30</v>
      </c>
    </row>
    <row r="200" spans="1:12" x14ac:dyDescent="0.25">
      <c r="A200">
        <v>202306</v>
      </c>
      <c r="B200" t="s">
        <v>221</v>
      </c>
      <c r="C200" t="s">
        <v>22</v>
      </c>
      <c r="D200">
        <v>57</v>
      </c>
      <c r="E200">
        <v>85</v>
      </c>
      <c r="F200">
        <v>46</v>
      </c>
      <c r="G200">
        <v>13</v>
      </c>
      <c r="H200">
        <v>23</v>
      </c>
      <c r="I200">
        <v>28</v>
      </c>
      <c r="J200">
        <v>85</v>
      </c>
      <c r="K200" t="s">
        <v>64</v>
      </c>
      <c r="L200" t="s">
        <v>30</v>
      </c>
    </row>
    <row r="201" spans="1:12" x14ac:dyDescent="0.25">
      <c r="A201">
        <v>202306</v>
      </c>
      <c r="B201" t="s">
        <v>222</v>
      </c>
      <c r="C201" t="s">
        <v>22</v>
      </c>
      <c r="D201">
        <v>58</v>
      </c>
      <c r="E201">
        <v>87</v>
      </c>
      <c r="F201">
        <v>44</v>
      </c>
      <c r="G201">
        <v>10</v>
      </c>
      <c r="H201">
        <v>21</v>
      </c>
      <c r="I201">
        <v>27</v>
      </c>
      <c r="J201">
        <v>87</v>
      </c>
      <c r="K201" t="s">
        <v>64</v>
      </c>
      <c r="L201" t="s">
        <v>30</v>
      </c>
    </row>
    <row r="202" spans="1:12" x14ac:dyDescent="0.25">
      <c r="A202">
        <v>202306</v>
      </c>
      <c r="B202" t="s">
        <v>223</v>
      </c>
      <c r="C202" t="s">
        <v>22</v>
      </c>
      <c r="D202">
        <v>42</v>
      </c>
      <c r="E202">
        <v>64</v>
      </c>
      <c r="F202">
        <v>36</v>
      </c>
      <c r="G202">
        <v>11</v>
      </c>
      <c r="H202">
        <v>31</v>
      </c>
      <c r="I202">
        <v>25</v>
      </c>
      <c r="J202">
        <v>64</v>
      </c>
      <c r="K202" t="s">
        <v>64</v>
      </c>
      <c r="L202" t="s">
        <v>30</v>
      </c>
    </row>
    <row r="203" spans="1:12" x14ac:dyDescent="0.25">
      <c r="A203">
        <v>202306</v>
      </c>
      <c r="B203" t="s">
        <v>224</v>
      </c>
      <c r="C203" t="s">
        <v>22</v>
      </c>
      <c r="D203">
        <v>56</v>
      </c>
      <c r="E203">
        <v>75</v>
      </c>
      <c r="F203">
        <v>41</v>
      </c>
      <c r="G203">
        <v>14</v>
      </c>
      <c r="H203">
        <v>25</v>
      </c>
      <c r="I203">
        <v>28</v>
      </c>
      <c r="J203">
        <v>75</v>
      </c>
      <c r="K203" t="s">
        <v>64</v>
      </c>
      <c r="L203" t="s">
        <v>30</v>
      </c>
    </row>
    <row r="204" spans="1:12" x14ac:dyDescent="0.25">
      <c r="A204">
        <v>202306</v>
      </c>
      <c r="B204" t="s">
        <v>225</v>
      </c>
      <c r="C204" t="s">
        <v>22</v>
      </c>
      <c r="D204">
        <v>55</v>
      </c>
      <c r="E204">
        <v>87</v>
      </c>
      <c r="F204">
        <v>41</v>
      </c>
      <c r="G204">
        <v>10</v>
      </c>
      <c r="H204">
        <v>36</v>
      </c>
      <c r="I204">
        <v>26</v>
      </c>
      <c r="J204">
        <v>87</v>
      </c>
      <c r="K204" t="s">
        <v>64</v>
      </c>
      <c r="L204" t="s">
        <v>30</v>
      </c>
    </row>
    <row r="205" spans="1:12" x14ac:dyDescent="0.25">
      <c r="A205">
        <v>202306</v>
      </c>
      <c r="B205" t="s">
        <v>226</v>
      </c>
      <c r="C205" t="s">
        <v>22</v>
      </c>
      <c r="D205">
        <v>63</v>
      </c>
      <c r="E205">
        <v>98</v>
      </c>
      <c r="F205">
        <v>37</v>
      </c>
      <c r="G205">
        <v>13</v>
      </c>
      <c r="H205">
        <v>33</v>
      </c>
      <c r="I205">
        <v>35</v>
      </c>
      <c r="J205">
        <v>98</v>
      </c>
      <c r="K205" t="s">
        <v>64</v>
      </c>
      <c r="L205" t="s">
        <v>30</v>
      </c>
    </row>
    <row r="206" spans="1:12" x14ac:dyDescent="0.25">
      <c r="A206">
        <v>202306</v>
      </c>
      <c r="B206" t="s">
        <v>227</v>
      </c>
      <c r="C206" t="s">
        <v>22</v>
      </c>
      <c r="D206">
        <v>55</v>
      </c>
      <c r="E206">
        <v>78</v>
      </c>
      <c r="F206">
        <v>39</v>
      </c>
      <c r="G206">
        <v>10</v>
      </c>
      <c r="H206">
        <v>28</v>
      </c>
      <c r="I206">
        <v>24</v>
      </c>
      <c r="J206">
        <v>78</v>
      </c>
      <c r="K206" t="s">
        <v>64</v>
      </c>
      <c r="L206" t="s">
        <v>30</v>
      </c>
    </row>
    <row r="207" spans="1:12" x14ac:dyDescent="0.25">
      <c r="A207">
        <v>202306</v>
      </c>
      <c r="B207" t="s">
        <v>228</v>
      </c>
      <c r="C207" t="s">
        <v>22</v>
      </c>
      <c r="D207">
        <v>51</v>
      </c>
      <c r="E207">
        <v>74</v>
      </c>
      <c r="F207">
        <v>37</v>
      </c>
      <c r="G207">
        <v>10</v>
      </c>
      <c r="H207">
        <v>34</v>
      </c>
      <c r="I207">
        <v>29</v>
      </c>
      <c r="J207">
        <v>74</v>
      </c>
      <c r="K207" t="s">
        <v>64</v>
      </c>
      <c r="L207" t="s">
        <v>30</v>
      </c>
    </row>
    <row r="208" spans="1:12" x14ac:dyDescent="0.25">
      <c r="A208">
        <v>202306</v>
      </c>
      <c r="B208" t="s">
        <v>229</v>
      </c>
      <c r="C208" t="s">
        <v>22</v>
      </c>
      <c r="D208">
        <v>55</v>
      </c>
      <c r="E208">
        <v>83</v>
      </c>
      <c r="F208">
        <v>36</v>
      </c>
      <c r="G208">
        <v>10</v>
      </c>
      <c r="H208">
        <v>39</v>
      </c>
      <c r="I208">
        <v>24</v>
      </c>
      <c r="J208">
        <v>83</v>
      </c>
      <c r="K208" t="s">
        <v>64</v>
      </c>
      <c r="L208" t="s">
        <v>30</v>
      </c>
    </row>
    <row r="209" spans="1:12" x14ac:dyDescent="0.25">
      <c r="A209">
        <v>202306</v>
      </c>
      <c r="B209" t="s">
        <v>230</v>
      </c>
      <c r="C209" t="s">
        <v>22</v>
      </c>
      <c r="D209">
        <v>54</v>
      </c>
      <c r="E209">
        <v>77</v>
      </c>
      <c r="F209">
        <v>37</v>
      </c>
      <c r="G209">
        <v>12</v>
      </c>
      <c r="H209">
        <v>33</v>
      </c>
      <c r="I209">
        <v>29</v>
      </c>
      <c r="J209">
        <v>77</v>
      </c>
      <c r="K209" t="s">
        <v>64</v>
      </c>
      <c r="L209" t="s">
        <v>30</v>
      </c>
    </row>
    <row r="210" spans="1:12" x14ac:dyDescent="0.25">
      <c r="A210">
        <v>202306</v>
      </c>
      <c r="B210" t="s">
        <v>231</v>
      </c>
      <c r="C210" t="s">
        <v>22</v>
      </c>
      <c r="D210">
        <v>64</v>
      </c>
      <c r="E210">
        <v>94</v>
      </c>
      <c r="F210">
        <v>42</v>
      </c>
      <c r="G210">
        <v>11</v>
      </c>
      <c r="H210">
        <v>28</v>
      </c>
      <c r="I210">
        <v>30</v>
      </c>
      <c r="J210">
        <v>94</v>
      </c>
      <c r="K210" t="s">
        <v>64</v>
      </c>
      <c r="L210" t="s">
        <v>30</v>
      </c>
    </row>
    <row r="211" spans="1:12" x14ac:dyDescent="0.25">
      <c r="A211">
        <v>202306</v>
      </c>
      <c r="B211" t="s">
        <v>232</v>
      </c>
      <c r="C211" t="s">
        <v>22</v>
      </c>
      <c r="D211">
        <v>43</v>
      </c>
      <c r="E211">
        <v>67</v>
      </c>
      <c r="F211">
        <v>38</v>
      </c>
      <c r="G211">
        <v>11</v>
      </c>
      <c r="H211">
        <v>25</v>
      </c>
      <c r="I211">
        <v>25</v>
      </c>
      <c r="J211">
        <v>67</v>
      </c>
      <c r="K211" t="s">
        <v>64</v>
      </c>
      <c r="L211" t="s">
        <v>30</v>
      </c>
    </row>
    <row r="212" spans="1:12" x14ac:dyDescent="0.25">
      <c r="A212">
        <v>202306</v>
      </c>
      <c r="B212" t="s">
        <v>233</v>
      </c>
      <c r="C212" t="s">
        <v>22</v>
      </c>
      <c r="D212">
        <v>36</v>
      </c>
      <c r="E212">
        <v>56</v>
      </c>
      <c r="F212">
        <v>37</v>
      </c>
      <c r="G212">
        <v>9</v>
      </c>
      <c r="H212">
        <v>24</v>
      </c>
      <c r="I212">
        <v>16</v>
      </c>
      <c r="J212">
        <v>56</v>
      </c>
      <c r="K212" t="s">
        <v>64</v>
      </c>
      <c r="L212" t="s">
        <v>30</v>
      </c>
    </row>
    <row r="213" spans="1:12" x14ac:dyDescent="0.25">
      <c r="A213">
        <v>202306</v>
      </c>
      <c r="B213" t="s">
        <v>234</v>
      </c>
      <c r="C213" t="s">
        <v>22</v>
      </c>
      <c r="D213">
        <v>38</v>
      </c>
      <c r="E213">
        <v>65</v>
      </c>
      <c r="F213">
        <v>36</v>
      </c>
      <c r="G213">
        <v>10</v>
      </c>
      <c r="H213">
        <v>28</v>
      </c>
      <c r="I213">
        <v>18</v>
      </c>
      <c r="J213">
        <v>65</v>
      </c>
      <c r="K213" t="s">
        <v>64</v>
      </c>
      <c r="L213" t="s">
        <v>30</v>
      </c>
    </row>
    <row r="214" spans="1:12" x14ac:dyDescent="0.25">
      <c r="A214">
        <v>202307</v>
      </c>
      <c r="B214" t="s">
        <v>240</v>
      </c>
      <c r="C214" t="s">
        <v>22</v>
      </c>
      <c r="D214">
        <v>55</v>
      </c>
      <c r="E214">
        <v>83</v>
      </c>
      <c r="F214">
        <v>38</v>
      </c>
      <c r="G214">
        <v>12</v>
      </c>
      <c r="H214">
        <v>20</v>
      </c>
      <c r="I214">
        <v>28</v>
      </c>
      <c r="J214">
        <v>83</v>
      </c>
      <c r="K214" t="s">
        <v>64</v>
      </c>
      <c r="L214" t="s">
        <v>30</v>
      </c>
    </row>
    <row r="215" spans="1:12" x14ac:dyDescent="0.25">
      <c r="A215">
        <v>202307</v>
      </c>
      <c r="B215" t="s">
        <v>241</v>
      </c>
      <c r="C215" t="s">
        <v>22</v>
      </c>
      <c r="D215">
        <v>55</v>
      </c>
      <c r="E215">
        <v>83</v>
      </c>
      <c r="F215">
        <v>37</v>
      </c>
      <c r="G215">
        <v>11</v>
      </c>
      <c r="H215">
        <v>26</v>
      </c>
      <c r="I215">
        <v>27</v>
      </c>
      <c r="J215">
        <v>83</v>
      </c>
      <c r="K215" t="s">
        <v>64</v>
      </c>
      <c r="L215" t="s">
        <v>30</v>
      </c>
    </row>
    <row r="216" spans="1:12" x14ac:dyDescent="0.25">
      <c r="A216">
        <v>202307</v>
      </c>
      <c r="B216" t="s">
        <v>242</v>
      </c>
      <c r="C216" t="s">
        <v>22</v>
      </c>
      <c r="D216">
        <v>55</v>
      </c>
      <c r="E216">
        <v>81</v>
      </c>
      <c r="F216">
        <v>40</v>
      </c>
      <c r="G216">
        <v>10</v>
      </c>
      <c r="H216">
        <v>24</v>
      </c>
      <c r="I216">
        <v>28</v>
      </c>
      <c r="J216">
        <v>81</v>
      </c>
      <c r="K216" t="s">
        <v>64</v>
      </c>
      <c r="L216" t="s">
        <v>30</v>
      </c>
    </row>
    <row r="217" spans="1:12" x14ac:dyDescent="0.25">
      <c r="A217">
        <v>202307</v>
      </c>
      <c r="B217" t="s">
        <v>243</v>
      </c>
      <c r="C217" t="s">
        <v>22</v>
      </c>
      <c r="D217">
        <v>53</v>
      </c>
      <c r="E217">
        <v>76</v>
      </c>
      <c r="F217">
        <v>38</v>
      </c>
      <c r="G217">
        <v>12</v>
      </c>
      <c r="H217">
        <v>25</v>
      </c>
      <c r="I217">
        <v>31</v>
      </c>
      <c r="J217">
        <v>76</v>
      </c>
      <c r="K217" t="s">
        <v>64</v>
      </c>
      <c r="L217" t="s">
        <v>30</v>
      </c>
    </row>
    <row r="218" spans="1:12" x14ac:dyDescent="0.25">
      <c r="A218">
        <v>202307</v>
      </c>
      <c r="B218" t="s">
        <v>244</v>
      </c>
      <c r="C218" t="s">
        <v>22</v>
      </c>
      <c r="D218">
        <v>62</v>
      </c>
      <c r="E218">
        <v>95</v>
      </c>
      <c r="F218">
        <v>43</v>
      </c>
      <c r="G218">
        <v>11</v>
      </c>
      <c r="H218">
        <v>23</v>
      </c>
      <c r="I218">
        <v>35</v>
      </c>
      <c r="J218">
        <v>95</v>
      </c>
      <c r="K218" t="s">
        <v>64</v>
      </c>
      <c r="L218" t="s">
        <v>30</v>
      </c>
    </row>
    <row r="219" spans="1:12" x14ac:dyDescent="0.25">
      <c r="A219">
        <v>202307</v>
      </c>
      <c r="B219" t="s">
        <v>245</v>
      </c>
      <c r="C219" t="s">
        <v>22</v>
      </c>
      <c r="D219">
        <v>66</v>
      </c>
      <c r="E219">
        <v>101</v>
      </c>
      <c r="F219">
        <v>39</v>
      </c>
      <c r="G219">
        <v>11</v>
      </c>
      <c r="H219">
        <v>22</v>
      </c>
      <c r="I219">
        <v>35</v>
      </c>
      <c r="J219">
        <v>101</v>
      </c>
      <c r="K219" t="s">
        <v>64</v>
      </c>
      <c r="L219" t="s">
        <v>60</v>
      </c>
    </row>
    <row r="220" spans="1:12" x14ac:dyDescent="0.25">
      <c r="A220">
        <v>202307</v>
      </c>
      <c r="B220" t="s">
        <v>246</v>
      </c>
      <c r="C220" t="s">
        <v>22</v>
      </c>
      <c r="D220">
        <v>65</v>
      </c>
      <c r="E220">
        <v>97</v>
      </c>
      <c r="F220">
        <v>45</v>
      </c>
      <c r="G220">
        <v>11</v>
      </c>
      <c r="H220">
        <v>32</v>
      </c>
      <c r="I220">
        <v>35</v>
      </c>
      <c r="J220">
        <v>97</v>
      </c>
      <c r="K220" t="s">
        <v>64</v>
      </c>
      <c r="L220" t="s">
        <v>30</v>
      </c>
    </row>
    <row r="221" spans="1:12" x14ac:dyDescent="0.25">
      <c r="A221">
        <v>202307</v>
      </c>
      <c r="B221" t="s">
        <v>247</v>
      </c>
      <c r="C221" t="s">
        <v>22</v>
      </c>
      <c r="D221">
        <v>54</v>
      </c>
      <c r="E221">
        <v>69</v>
      </c>
      <c r="F221">
        <v>38</v>
      </c>
      <c r="G221">
        <v>11</v>
      </c>
      <c r="H221">
        <v>21</v>
      </c>
      <c r="I221">
        <v>29</v>
      </c>
      <c r="J221">
        <v>69</v>
      </c>
      <c r="K221" t="s">
        <v>64</v>
      </c>
      <c r="L221" t="s">
        <v>30</v>
      </c>
    </row>
    <row r="222" spans="1:12" x14ac:dyDescent="0.25">
      <c r="A222">
        <v>202307</v>
      </c>
      <c r="B222" t="s">
        <v>248</v>
      </c>
      <c r="C222" t="s">
        <v>22</v>
      </c>
      <c r="D222">
        <v>42</v>
      </c>
      <c r="E222">
        <v>67</v>
      </c>
      <c r="F222">
        <v>38</v>
      </c>
      <c r="G222">
        <v>12</v>
      </c>
      <c r="H222">
        <v>15</v>
      </c>
      <c r="I222">
        <v>23</v>
      </c>
      <c r="J222">
        <v>67</v>
      </c>
      <c r="K222" t="s">
        <v>64</v>
      </c>
      <c r="L222" t="s">
        <v>30</v>
      </c>
    </row>
    <row r="223" spans="1:12" x14ac:dyDescent="0.25">
      <c r="A223">
        <v>202307</v>
      </c>
      <c r="B223" t="s">
        <v>249</v>
      </c>
      <c r="C223" t="s">
        <v>22</v>
      </c>
      <c r="D223">
        <v>42</v>
      </c>
      <c r="E223">
        <v>62</v>
      </c>
      <c r="F223">
        <v>40</v>
      </c>
      <c r="G223">
        <v>10</v>
      </c>
      <c r="H223">
        <v>17</v>
      </c>
      <c r="I223">
        <v>17</v>
      </c>
      <c r="J223">
        <v>62</v>
      </c>
      <c r="K223" t="s">
        <v>64</v>
      </c>
      <c r="L223" t="s">
        <v>30</v>
      </c>
    </row>
    <row r="224" spans="1:12" x14ac:dyDescent="0.25">
      <c r="A224">
        <v>202307</v>
      </c>
      <c r="B224" t="s">
        <v>250</v>
      </c>
      <c r="C224" t="s">
        <v>22</v>
      </c>
      <c r="D224">
        <v>52</v>
      </c>
      <c r="E224">
        <v>73</v>
      </c>
      <c r="F224">
        <v>42</v>
      </c>
      <c r="G224">
        <v>11</v>
      </c>
      <c r="H224">
        <v>13</v>
      </c>
      <c r="I224">
        <v>27</v>
      </c>
      <c r="J224">
        <v>73</v>
      </c>
      <c r="K224" t="s">
        <v>64</v>
      </c>
      <c r="L224" t="s">
        <v>30</v>
      </c>
    </row>
    <row r="225" spans="1:12" x14ac:dyDescent="0.25">
      <c r="A225">
        <v>202307</v>
      </c>
      <c r="B225" t="s">
        <v>251</v>
      </c>
      <c r="C225" t="s">
        <v>22</v>
      </c>
      <c r="D225">
        <v>57</v>
      </c>
      <c r="E225">
        <v>89</v>
      </c>
      <c r="F225">
        <v>40</v>
      </c>
      <c r="G225">
        <v>12</v>
      </c>
      <c r="H225">
        <v>25</v>
      </c>
      <c r="I225">
        <v>32</v>
      </c>
      <c r="J225">
        <v>89</v>
      </c>
      <c r="K225" t="s">
        <v>64</v>
      </c>
      <c r="L225" t="s">
        <v>30</v>
      </c>
    </row>
    <row r="226" spans="1:12" x14ac:dyDescent="0.25">
      <c r="A226">
        <v>202307</v>
      </c>
      <c r="B226" t="s">
        <v>252</v>
      </c>
      <c r="C226" t="s">
        <v>22</v>
      </c>
      <c r="D226">
        <v>63</v>
      </c>
      <c r="E226">
        <v>92</v>
      </c>
      <c r="F226">
        <v>40</v>
      </c>
      <c r="G226">
        <v>12</v>
      </c>
      <c r="H226">
        <v>36</v>
      </c>
      <c r="I226">
        <v>33</v>
      </c>
      <c r="J226">
        <v>92</v>
      </c>
      <c r="K226" t="s">
        <v>64</v>
      </c>
      <c r="L226" t="s">
        <v>30</v>
      </c>
    </row>
    <row r="227" spans="1:12" x14ac:dyDescent="0.25">
      <c r="A227">
        <v>202307</v>
      </c>
      <c r="B227" t="s">
        <v>253</v>
      </c>
      <c r="C227" t="s">
        <v>22</v>
      </c>
      <c r="D227">
        <v>59</v>
      </c>
      <c r="E227">
        <v>90</v>
      </c>
      <c r="F227">
        <v>39</v>
      </c>
      <c r="G227">
        <v>12</v>
      </c>
      <c r="H227">
        <v>36</v>
      </c>
      <c r="I227">
        <v>35</v>
      </c>
      <c r="J227">
        <v>90</v>
      </c>
      <c r="K227" t="s">
        <v>64</v>
      </c>
      <c r="L227" t="s">
        <v>30</v>
      </c>
    </row>
    <row r="228" spans="1:12" x14ac:dyDescent="0.25">
      <c r="A228">
        <v>202307</v>
      </c>
      <c r="B228" t="s">
        <v>254</v>
      </c>
      <c r="C228" t="s">
        <v>22</v>
      </c>
      <c r="D228">
        <v>56</v>
      </c>
      <c r="E228">
        <v>82</v>
      </c>
      <c r="F228">
        <v>40</v>
      </c>
      <c r="G228">
        <v>11</v>
      </c>
      <c r="H228">
        <v>21</v>
      </c>
      <c r="I228">
        <v>28</v>
      </c>
      <c r="J228">
        <v>82</v>
      </c>
      <c r="K228" t="s">
        <v>64</v>
      </c>
      <c r="L228" t="s">
        <v>30</v>
      </c>
    </row>
    <row r="229" spans="1:12" x14ac:dyDescent="0.25">
      <c r="A229">
        <v>202307</v>
      </c>
      <c r="B229" t="s">
        <v>255</v>
      </c>
      <c r="C229" t="s">
        <v>22</v>
      </c>
      <c r="D229">
        <v>55</v>
      </c>
      <c r="E229">
        <v>82</v>
      </c>
      <c r="F229">
        <v>41</v>
      </c>
      <c r="G229">
        <v>11</v>
      </c>
      <c r="H229">
        <v>21</v>
      </c>
      <c r="I229">
        <v>25</v>
      </c>
      <c r="J229">
        <v>82</v>
      </c>
      <c r="K229" t="s">
        <v>64</v>
      </c>
      <c r="L229" t="s">
        <v>30</v>
      </c>
    </row>
    <row r="230" spans="1:12" x14ac:dyDescent="0.25">
      <c r="A230">
        <v>202307</v>
      </c>
      <c r="B230" t="s">
        <v>256</v>
      </c>
      <c r="C230" t="s">
        <v>22</v>
      </c>
      <c r="D230">
        <v>52</v>
      </c>
      <c r="E230">
        <v>76</v>
      </c>
      <c r="F230">
        <v>38</v>
      </c>
      <c r="G230">
        <v>12</v>
      </c>
      <c r="H230">
        <v>24</v>
      </c>
      <c r="I230">
        <v>22</v>
      </c>
      <c r="J230">
        <v>76</v>
      </c>
      <c r="K230" t="s">
        <v>64</v>
      </c>
      <c r="L230" t="s">
        <v>30</v>
      </c>
    </row>
    <row r="231" spans="1:12" x14ac:dyDescent="0.25">
      <c r="A231">
        <v>202307</v>
      </c>
      <c r="B231" t="s">
        <v>257</v>
      </c>
      <c r="C231" t="s">
        <v>22</v>
      </c>
      <c r="D231">
        <v>60</v>
      </c>
      <c r="E231">
        <v>87</v>
      </c>
      <c r="F231">
        <v>40</v>
      </c>
      <c r="G231">
        <v>11</v>
      </c>
      <c r="H231">
        <v>21</v>
      </c>
      <c r="I231">
        <v>24</v>
      </c>
      <c r="J231">
        <v>87</v>
      </c>
      <c r="K231" t="s">
        <v>64</v>
      </c>
      <c r="L231" t="s">
        <v>30</v>
      </c>
    </row>
    <row r="232" spans="1:12" x14ac:dyDescent="0.25">
      <c r="A232">
        <v>202307</v>
      </c>
      <c r="B232" t="s">
        <v>258</v>
      </c>
      <c r="C232" t="s">
        <v>22</v>
      </c>
      <c r="D232">
        <v>56</v>
      </c>
      <c r="E232">
        <v>84</v>
      </c>
      <c r="F232">
        <v>39</v>
      </c>
      <c r="G232">
        <v>11</v>
      </c>
      <c r="H232">
        <v>23</v>
      </c>
      <c r="I232">
        <v>22</v>
      </c>
      <c r="J232">
        <v>84</v>
      </c>
      <c r="K232" t="s">
        <v>64</v>
      </c>
      <c r="L232" t="s">
        <v>30</v>
      </c>
    </row>
    <row r="233" spans="1:12" x14ac:dyDescent="0.25">
      <c r="A233">
        <v>202307</v>
      </c>
      <c r="B233" t="s">
        <v>259</v>
      </c>
      <c r="C233" t="s">
        <v>22</v>
      </c>
      <c r="D233">
        <v>52</v>
      </c>
      <c r="E233">
        <v>80</v>
      </c>
      <c r="F233">
        <v>39</v>
      </c>
      <c r="G233">
        <v>14</v>
      </c>
      <c r="H233">
        <v>27</v>
      </c>
      <c r="I233">
        <v>25</v>
      </c>
      <c r="J233">
        <v>80</v>
      </c>
      <c r="K233" t="s">
        <v>64</v>
      </c>
      <c r="L233" t="s">
        <v>30</v>
      </c>
    </row>
    <row r="234" spans="1:12" x14ac:dyDescent="0.25">
      <c r="A234">
        <v>202307</v>
      </c>
      <c r="B234" t="s">
        <v>260</v>
      </c>
      <c r="C234" t="s">
        <v>22</v>
      </c>
      <c r="D234">
        <v>62</v>
      </c>
      <c r="E234">
        <v>94</v>
      </c>
      <c r="F234">
        <v>41</v>
      </c>
      <c r="G234">
        <v>16</v>
      </c>
      <c r="H234">
        <v>24</v>
      </c>
      <c r="I234">
        <v>38</v>
      </c>
      <c r="J234">
        <v>94</v>
      </c>
      <c r="K234" t="s">
        <v>64</v>
      </c>
      <c r="L234" t="s">
        <v>30</v>
      </c>
    </row>
    <row r="235" spans="1:12" x14ac:dyDescent="0.25">
      <c r="A235">
        <v>202307</v>
      </c>
      <c r="B235" t="s">
        <v>261</v>
      </c>
      <c r="C235" t="s">
        <v>22</v>
      </c>
      <c r="D235">
        <v>74</v>
      </c>
      <c r="E235">
        <v>114</v>
      </c>
      <c r="F235">
        <v>42</v>
      </c>
      <c r="G235">
        <v>13</v>
      </c>
      <c r="H235">
        <v>30</v>
      </c>
      <c r="I235">
        <v>35</v>
      </c>
      <c r="J235">
        <v>114</v>
      </c>
      <c r="K235" t="s">
        <v>64</v>
      </c>
      <c r="L235" t="s">
        <v>60</v>
      </c>
    </row>
    <row r="236" spans="1:12" x14ac:dyDescent="0.25">
      <c r="A236">
        <v>202307</v>
      </c>
      <c r="B236" t="s">
        <v>262</v>
      </c>
      <c r="C236" t="s">
        <v>22</v>
      </c>
      <c r="D236">
        <v>58</v>
      </c>
      <c r="E236">
        <v>84</v>
      </c>
      <c r="F236">
        <v>41</v>
      </c>
      <c r="G236">
        <v>12</v>
      </c>
      <c r="H236">
        <v>23</v>
      </c>
      <c r="I236">
        <v>25</v>
      </c>
      <c r="J236">
        <v>84</v>
      </c>
      <c r="K236" t="s">
        <v>64</v>
      </c>
      <c r="L236" t="s">
        <v>30</v>
      </c>
    </row>
    <row r="237" spans="1:12" x14ac:dyDescent="0.25">
      <c r="A237">
        <v>202307</v>
      </c>
      <c r="B237" t="s">
        <v>263</v>
      </c>
      <c r="C237" t="s">
        <v>22</v>
      </c>
      <c r="D237">
        <v>57</v>
      </c>
      <c r="E237">
        <v>77</v>
      </c>
      <c r="F237">
        <v>38</v>
      </c>
      <c r="G237">
        <v>11</v>
      </c>
      <c r="H237">
        <v>33</v>
      </c>
      <c r="I237">
        <v>23</v>
      </c>
      <c r="J237">
        <v>77</v>
      </c>
      <c r="K237" t="s">
        <v>64</v>
      </c>
      <c r="L237" t="s">
        <v>30</v>
      </c>
    </row>
    <row r="238" spans="1:12" x14ac:dyDescent="0.25">
      <c r="A238">
        <v>202307</v>
      </c>
      <c r="B238" t="s">
        <v>264</v>
      </c>
      <c r="C238" t="s">
        <v>22</v>
      </c>
      <c r="D238">
        <v>63</v>
      </c>
      <c r="E238">
        <v>97</v>
      </c>
      <c r="F238">
        <v>42</v>
      </c>
      <c r="G238">
        <v>11</v>
      </c>
      <c r="H238">
        <v>36</v>
      </c>
      <c r="I238">
        <v>34</v>
      </c>
      <c r="J238">
        <v>97</v>
      </c>
      <c r="K238" t="s">
        <v>64</v>
      </c>
      <c r="L238" t="s">
        <v>30</v>
      </c>
    </row>
    <row r="239" spans="1:12" x14ac:dyDescent="0.25">
      <c r="A239">
        <v>202307</v>
      </c>
      <c r="B239" t="s">
        <v>265</v>
      </c>
      <c r="C239" t="s">
        <v>22</v>
      </c>
      <c r="D239">
        <v>63</v>
      </c>
      <c r="E239">
        <v>92</v>
      </c>
      <c r="F239">
        <v>38</v>
      </c>
      <c r="G239">
        <v>11</v>
      </c>
      <c r="H239">
        <v>25</v>
      </c>
      <c r="I239">
        <v>33</v>
      </c>
      <c r="J239">
        <v>92</v>
      </c>
      <c r="K239" t="s">
        <v>64</v>
      </c>
      <c r="L239" t="s">
        <v>30</v>
      </c>
    </row>
    <row r="240" spans="1:12" x14ac:dyDescent="0.25">
      <c r="A240">
        <v>202307</v>
      </c>
      <c r="B240" t="s">
        <v>266</v>
      </c>
      <c r="C240" t="s">
        <v>22</v>
      </c>
      <c r="D240">
        <v>71</v>
      </c>
      <c r="E240">
        <v>109</v>
      </c>
      <c r="F240">
        <v>41</v>
      </c>
      <c r="G240">
        <v>13</v>
      </c>
      <c r="H240">
        <v>26</v>
      </c>
      <c r="I240">
        <v>43</v>
      </c>
      <c r="J240">
        <v>109</v>
      </c>
      <c r="K240" t="s">
        <v>64</v>
      </c>
      <c r="L240" t="s">
        <v>60</v>
      </c>
    </row>
    <row r="241" spans="1:12" x14ac:dyDescent="0.25">
      <c r="A241">
        <v>202307</v>
      </c>
      <c r="B241" t="s">
        <v>267</v>
      </c>
      <c r="C241" t="s">
        <v>22</v>
      </c>
      <c r="D241">
        <v>67</v>
      </c>
      <c r="E241">
        <v>94</v>
      </c>
      <c r="F241">
        <v>44</v>
      </c>
      <c r="G241">
        <v>11</v>
      </c>
      <c r="H241">
        <v>24</v>
      </c>
      <c r="I241">
        <v>32</v>
      </c>
      <c r="J241">
        <v>94</v>
      </c>
      <c r="K241" t="s">
        <v>64</v>
      </c>
      <c r="L241" t="s">
        <v>30</v>
      </c>
    </row>
    <row r="242" spans="1:12" x14ac:dyDescent="0.25">
      <c r="A242">
        <v>202307</v>
      </c>
      <c r="B242" t="s">
        <v>268</v>
      </c>
      <c r="C242" t="s">
        <v>22</v>
      </c>
      <c r="D242">
        <v>63</v>
      </c>
      <c r="E242">
        <v>93</v>
      </c>
      <c r="F242">
        <v>42</v>
      </c>
      <c r="G242">
        <v>11</v>
      </c>
      <c r="H242">
        <v>27</v>
      </c>
      <c r="I242">
        <v>27</v>
      </c>
      <c r="J242">
        <v>93</v>
      </c>
      <c r="K242" t="s">
        <v>64</v>
      </c>
      <c r="L242" t="s">
        <v>30</v>
      </c>
    </row>
    <row r="243" spans="1:12" x14ac:dyDescent="0.25">
      <c r="A243">
        <v>202307</v>
      </c>
      <c r="B243" t="s">
        <v>269</v>
      </c>
      <c r="C243" t="s">
        <v>22</v>
      </c>
      <c r="D243">
        <v>62</v>
      </c>
      <c r="E243">
        <v>93</v>
      </c>
      <c r="F243">
        <v>42</v>
      </c>
      <c r="G243">
        <v>11</v>
      </c>
      <c r="H243">
        <v>32</v>
      </c>
      <c r="I243">
        <v>20</v>
      </c>
      <c r="J243">
        <v>93</v>
      </c>
      <c r="K243" t="s">
        <v>64</v>
      </c>
      <c r="L243" t="s">
        <v>30</v>
      </c>
    </row>
    <row r="244" spans="1:12" x14ac:dyDescent="0.25">
      <c r="A244">
        <v>202307</v>
      </c>
      <c r="B244" t="s">
        <v>270</v>
      </c>
      <c r="C244" t="s">
        <v>22</v>
      </c>
      <c r="D244">
        <v>60</v>
      </c>
      <c r="E244">
        <v>83</v>
      </c>
      <c r="F244">
        <v>39</v>
      </c>
      <c r="G244">
        <v>12</v>
      </c>
      <c r="H244">
        <v>26</v>
      </c>
      <c r="I244">
        <v>20</v>
      </c>
      <c r="J244">
        <v>83</v>
      </c>
      <c r="K244" t="s">
        <v>64</v>
      </c>
      <c r="L244" t="s">
        <v>30</v>
      </c>
    </row>
    <row r="245" spans="1:12" x14ac:dyDescent="0.25">
      <c r="A245">
        <v>202308</v>
      </c>
      <c r="B245" t="s">
        <v>298</v>
      </c>
      <c r="C245" t="s">
        <v>22</v>
      </c>
      <c r="D245">
        <v>56</v>
      </c>
      <c r="E245">
        <v>79</v>
      </c>
      <c r="F245">
        <v>41</v>
      </c>
      <c r="G245">
        <v>10</v>
      </c>
      <c r="H245">
        <v>19</v>
      </c>
      <c r="I245">
        <v>24</v>
      </c>
      <c r="J245">
        <v>79</v>
      </c>
      <c r="K245" t="s">
        <v>64</v>
      </c>
      <c r="L245" t="s">
        <v>30</v>
      </c>
    </row>
    <row r="246" spans="1:12" x14ac:dyDescent="0.25">
      <c r="A246">
        <v>202308</v>
      </c>
      <c r="B246" t="s">
        <v>299</v>
      </c>
      <c r="C246" t="s">
        <v>22</v>
      </c>
      <c r="D246">
        <v>51</v>
      </c>
      <c r="E246">
        <v>74</v>
      </c>
      <c r="F246">
        <v>42</v>
      </c>
      <c r="G246">
        <v>9</v>
      </c>
      <c r="H246">
        <v>22</v>
      </c>
      <c r="I246">
        <v>24</v>
      </c>
      <c r="J246">
        <v>74</v>
      </c>
      <c r="K246" t="s">
        <v>64</v>
      </c>
      <c r="L246" t="s">
        <v>30</v>
      </c>
    </row>
    <row r="247" spans="1:12" x14ac:dyDescent="0.25">
      <c r="A247">
        <v>202308</v>
      </c>
      <c r="B247" t="s">
        <v>300</v>
      </c>
      <c r="C247" t="s">
        <v>22</v>
      </c>
      <c r="D247">
        <v>60</v>
      </c>
      <c r="E247">
        <v>82</v>
      </c>
      <c r="F247">
        <v>40</v>
      </c>
      <c r="G247">
        <v>9</v>
      </c>
      <c r="H247">
        <v>32</v>
      </c>
      <c r="I247">
        <v>29</v>
      </c>
      <c r="J247">
        <v>82</v>
      </c>
      <c r="K247" t="s">
        <v>64</v>
      </c>
      <c r="L247" t="s">
        <v>30</v>
      </c>
    </row>
    <row r="248" spans="1:12" x14ac:dyDescent="0.25">
      <c r="A248">
        <v>202308</v>
      </c>
      <c r="B248" t="s">
        <v>301</v>
      </c>
      <c r="C248" t="s">
        <v>22</v>
      </c>
      <c r="D248">
        <v>62</v>
      </c>
      <c r="E248">
        <v>91</v>
      </c>
      <c r="F248">
        <v>38</v>
      </c>
      <c r="G248">
        <v>11</v>
      </c>
      <c r="H248">
        <v>39</v>
      </c>
      <c r="I248">
        <v>24</v>
      </c>
      <c r="J248">
        <v>91</v>
      </c>
      <c r="K248" t="s">
        <v>64</v>
      </c>
      <c r="L248" t="s">
        <v>30</v>
      </c>
    </row>
    <row r="249" spans="1:12" x14ac:dyDescent="0.25">
      <c r="A249">
        <v>202308</v>
      </c>
      <c r="B249" t="s">
        <v>271</v>
      </c>
      <c r="C249" t="s">
        <v>22</v>
      </c>
      <c r="D249">
        <v>57</v>
      </c>
      <c r="E249">
        <v>91</v>
      </c>
      <c r="F249">
        <v>39</v>
      </c>
      <c r="G249">
        <v>8</v>
      </c>
      <c r="H249">
        <v>33</v>
      </c>
      <c r="I249">
        <v>22</v>
      </c>
      <c r="J249">
        <v>91</v>
      </c>
      <c r="K249" t="s">
        <v>64</v>
      </c>
      <c r="L249" t="s">
        <v>30</v>
      </c>
    </row>
    <row r="250" spans="1:12" x14ac:dyDescent="0.25">
      <c r="A250">
        <v>202308</v>
      </c>
      <c r="B250" t="s">
        <v>272</v>
      </c>
      <c r="C250" t="s">
        <v>22</v>
      </c>
      <c r="D250">
        <v>58</v>
      </c>
      <c r="E250">
        <v>97</v>
      </c>
      <c r="F250">
        <v>39</v>
      </c>
      <c r="G250">
        <v>11</v>
      </c>
      <c r="H250">
        <v>30</v>
      </c>
      <c r="I250">
        <v>22</v>
      </c>
      <c r="J250">
        <v>97</v>
      </c>
      <c r="K250" t="s">
        <v>64</v>
      </c>
      <c r="L250" t="s">
        <v>30</v>
      </c>
    </row>
    <row r="251" spans="1:12" x14ac:dyDescent="0.25">
      <c r="A251">
        <v>202308</v>
      </c>
      <c r="B251" t="s">
        <v>273</v>
      </c>
      <c r="C251" t="s">
        <v>22</v>
      </c>
      <c r="D251">
        <v>72</v>
      </c>
      <c r="E251">
        <v>114</v>
      </c>
      <c r="F251">
        <v>40</v>
      </c>
      <c r="G251">
        <v>13</v>
      </c>
      <c r="H251">
        <v>28</v>
      </c>
      <c r="I251">
        <v>39</v>
      </c>
      <c r="J251">
        <v>114</v>
      </c>
      <c r="K251" t="s">
        <v>64</v>
      </c>
      <c r="L251" t="s">
        <v>60</v>
      </c>
    </row>
    <row r="252" spans="1:12" x14ac:dyDescent="0.25">
      <c r="A252">
        <v>202308</v>
      </c>
      <c r="B252" t="s">
        <v>274</v>
      </c>
      <c r="C252" t="s">
        <v>22</v>
      </c>
      <c r="D252">
        <v>67</v>
      </c>
      <c r="E252">
        <v>90</v>
      </c>
      <c r="F252">
        <v>41</v>
      </c>
      <c r="G252">
        <v>10</v>
      </c>
      <c r="H252">
        <v>19</v>
      </c>
      <c r="I252">
        <v>29</v>
      </c>
      <c r="J252">
        <v>90</v>
      </c>
      <c r="K252" t="s">
        <v>64</v>
      </c>
      <c r="L252" t="s">
        <v>30</v>
      </c>
    </row>
    <row r="253" spans="1:12" x14ac:dyDescent="0.25">
      <c r="A253">
        <v>202308</v>
      </c>
      <c r="B253" t="s">
        <v>275</v>
      </c>
      <c r="C253" t="s">
        <v>22</v>
      </c>
      <c r="D253">
        <v>58</v>
      </c>
      <c r="E253">
        <v>79</v>
      </c>
      <c r="F253">
        <v>39</v>
      </c>
      <c r="G253">
        <v>9</v>
      </c>
      <c r="H253">
        <v>24</v>
      </c>
      <c r="I253">
        <v>24</v>
      </c>
      <c r="J253">
        <v>79</v>
      </c>
      <c r="K253" t="s">
        <v>64</v>
      </c>
      <c r="L253" t="s">
        <v>30</v>
      </c>
    </row>
    <row r="254" spans="1:12" x14ac:dyDescent="0.25">
      <c r="A254">
        <v>202308</v>
      </c>
      <c r="B254" t="s">
        <v>276</v>
      </c>
      <c r="C254" t="s">
        <v>22</v>
      </c>
      <c r="D254">
        <v>58</v>
      </c>
      <c r="E254">
        <v>87</v>
      </c>
      <c r="F254">
        <v>41</v>
      </c>
      <c r="G254">
        <v>10</v>
      </c>
      <c r="H254">
        <v>27</v>
      </c>
      <c r="I254">
        <v>31</v>
      </c>
      <c r="J254">
        <v>87</v>
      </c>
      <c r="K254" t="s">
        <v>64</v>
      </c>
      <c r="L254" t="s">
        <v>30</v>
      </c>
    </row>
    <row r="255" spans="1:12" x14ac:dyDescent="0.25">
      <c r="A255">
        <v>202308</v>
      </c>
      <c r="B255" t="s">
        <v>277</v>
      </c>
      <c r="C255" t="s">
        <v>22</v>
      </c>
      <c r="D255">
        <v>66</v>
      </c>
      <c r="E255">
        <v>96</v>
      </c>
      <c r="F255">
        <v>40</v>
      </c>
      <c r="G255">
        <v>10</v>
      </c>
      <c r="H255">
        <v>29</v>
      </c>
      <c r="I255">
        <v>29</v>
      </c>
      <c r="J255">
        <v>96</v>
      </c>
      <c r="K255" t="s">
        <v>64</v>
      </c>
      <c r="L255" t="s">
        <v>30</v>
      </c>
    </row>
    <row r="256" spans="1:12" x14ac:dyDescent="0.25">
      <c r="A256">
        <v>202308</v>
      </c>
      <c r="B256" t="s">
        <v>278</v>
      </c>
      <c r="C256" t="s">
        <v>22</v>
      </c>
      <c r="D256">
        <v>66</v>
      </c>
      <c r="E256">
        <v>98</v>
      </c>
      <c r="F256">
        <v>42</v>
      </c>
      <c r="G256">
        <v>12</v>
      </c>
      <c r="H256">
        <v>28</v>
      </c>
      <c r="I256">
        <v>28</v>
      </c>
      <c r="J256">
        <v>98</v>
      </c>
      <c r="K256" t="s">
        <v>64</v>
      </c>
      <c r="L256" t="s">
        <v>30</v>
      </c>
    </row>
    <row r="257" spans="1:12" x14ac:dyDescent="0.25">
      <c r="A257">
        <v>202308</v>
      </c>
      <c r="B257" t="s">
        <v>279</v>
      </c>
      <c r="C257" t="s">
        <v>22</v>
      </c>
      <c r="D257">
        <v>59</v>
      </c>
      <c r="E257">
        <v>87</v>
      </c>
      <c r="F257">
        <v>43</v>
      </c>
      <c r="G257">
        <v>12</v>
      </c>
      <c r="H257">
        <v>27</v>
      </c>
      <c r="I257">
        <v>24</v>
      </c>
      <c r="J257">
        <v>87</v>
      </c>
      <c r="K257" t="s">
        <v>64</v>
      </c>
      <c r="L257" t="s">
        <v>30</v>
      </c>
    </row>
    <row r="258" spans="1:12" x14ac:dyDescent="0.25">
      <c r="A258">
        <v>202308</v>
      </c>
      <c r="B258" t="s">
        <v>280</v>
      </c>
      <c r="C258" t="s">
        <v>22</v>
      </c>
      <c r="D258">
        <v>56</v>
      </c>
      <c r="E258">
        <v>82</v>
      </c>
      <c r="F258">
        <v>42</v>
      </c>
      <c r="G258">
        <v>12</v>
      </c>
      <c r="H258">
        <v>30</v>
      </c>
      <c r="I258">
        <v>25</v>
      </c>
      <c r="J258">
        <v>82</v>
      </c>
      <c r="K258" t="s">
        <v>64</v>
      </c>
      <c r="L258" t="s">
        <v>30</v>
      </c>
    </row>
    <row r="259" spans="1:12" x14ac:dyDescent="0.25">
      <c r="A259">
        <v>202308</v>
      </c>
      <c r="B259" t="s">
        <v>281</v>
      </c>
      <c r="C259" t="s">
        <v>22</v>
      </c>
      <c r="D259">
        <v>61</v>
      </c>
      <c r="E259">
        <v>90</v>
      </c>
      <c r="F259">
        <v>46</v>
      </c>
      <c r="G259">
        <v>11</v>
      </c>
      <c r="H259">
        <v>26</v>
      </c>
      <c r="I259">
        <v>33</v>
      </c>
      <c r="J259">
        <v>90</v>
      </c>
      <c r="K259" t="s">
        <v>64</v>
      </c>
      <c r="L259" t="s">
        <v>30</v>
      </c>
    </row>
    <row r="260" spans="1:12" x14ac:dyDescent="0.25">
      <c r="A260">
        <v>202308</v>
      </c>
      <c r="B260" t="s">
        <v>282</v>
      </c>
      <c r="C260" t="s">
        <v>22</v>
      </c>
      <c r="D260">
        <v>63</v>
      </c>
      <c r="E260">
        <v>93</v>
      </c>
      <c r="F260">
        <v>42</v>
      </c>
      <c r="G260">
        <v>12</v>
      </c>
      <c r="H260">
        <v>28</v>
      </c>
      <c r="I260">
        <v>35</v>
      </c>
      <c r="J260">
        <v>93</v>
      </c>
      <c r="K260" t="s">
        <v>64</v>
      </c>
      <c r="L260" t="s">
        <v>30</v>
      </c>
    </row>
    <row r="261" spans="1:12" x14ac:dyDescent="0.25">
      <c r="A261">
        <v>202308</v>
      </c>
      <c r="B261" t="s">
        <v>283</v>
      </c>
      <c r="C261" t="s">
        <v>22</v>
      </c>
      <c r="D261">
        <v>61</v>
      </c>
      <c r="E261">
        <v>87</v>
      </c>
      <c r="F261">
        <v>42</v>
      </c>
      <c r="G261">
        <v>11</v>
      </c>
      <c r="H261">
        <v>21</v>
      </c>
      <c r="I261">
        <v>29</v>
      </c>
      <c r="J261">
        <v>87</v>
      </c>
      <c r="K261" t="s">
        <v>64</v>
      </c>
      <c r="L261" t="s">
        <v>30</v>
      </c>
    </row>
    <row r="262" spans="1:12" x14ac:dyDescent="0.25">
      <c r="A262">
        <v>202308</v>
      </c>
      <c r="B262" t="s">
        <v>284</v>
      </c>
      <c r="C262" t="s">
        <v>22</v>
      </c>
      <c r="D262">
        <v>46</v>
      </c>
      <c r="E262">
        <v>67</v>
      </c>
      <c r="F262">
        <v>40</v>
      </c>
      <c r="G262">
        <v>12</v>
      </c>
      <c r="H262">
        <v>24</v>
      </c>
      <c r="I262">
        <v>22</v>
      </c>
      <c r="J262">
        <v>67</v>
      </c>
      <c r="K262" t="s">
        <v>64</v>
      </c>
      <c r="L262" t="s">
        <v>30</v>
      </c>
    </row>
    <row r="263" spans="1:12" x14ac:dyDescent="0.25">
      <c r="A263">
        <v>202308</v>
      </c>
      <c r="B263" t="s">
        <v>285</v>
      </c>
      <c r="C263" t="s">
        <v>22</v>
      </c>
      <c r="D263">
        <v>56</v>
      </c>
      <c r="E263">
        <v>84</v>
      </c>
      <c r="F263">
        <v>41</v>
      </c>
      <c r="G263">
        <v>12</v>
      </c>
      <c r="H263">
        <v>28</v>
      </c>
      <c r="I263">
        <v>28</v>
      </c>
      <c r="J263">
        <v>84</v>
      </c>
      <c r="K263" t="s">
        <v>64</v>
      </c>
      <c r="L263" t="s">
        <v>30</v>
      </c>
    </row>
    <row r="264" spans="1:12" x14ac:dyDescent="0.25">
      <c r="A264">
        <v>202308</v>
      </c>
      <c r="B264" t="s">
        <v>286</v>
      </c>
      <c r="C264" t="s">
        <v>22</v>
      </c>
      <c r="D264">
        <v>59</v>
      </c>
      <c r="E264">
        <v>86</v>
      </c>
      <c r="F264">
        <v>42</v>
      </c>
      <c r="G264">
        <v>13</v>
      </c>
      <c r="H264">
        <v>30</v>
      </c>
      <c r="I264">
        <v>20</v>
      </c>
      <c r="J264">
        <v>86</v>
      </c>
      <c r="K264" t="s">
        <v>64</v>
      </c>
      <c r="L264" t="s">
        <v>30</v>
      </c>
    </row>
    <row r="265" spans="1:12" x14ac:dyDescent="0.25">
      <c r="A265">
        <v>202308</v>
      </c>
      <c r="B265" t="s">
        <v>287</v>
      </c>
      <c r="C265" t="s">
        <v>22</v>
      </c>
      <c r="D265">
        <v>57</v>
      </c>
      <c r="E265">
        <v>82</v>
      </c>
      <c r="F265">
        <v>40</v>
      </c>
      <c r="G265">
        <v>13</v>
      </c>
      <c r="H265">
        <v>28</v>
      </c>
      <c r="I265">
        <v>21</v>
      </c>
      <c r="J265">
        <v>82</v>
      </c>
      <c r="K265" t="s">
        <v>64</v>
      </c>
      <c r="L265" t="s">
        <v>30</v>
      </c>
    </row>
    <row r="266" spans="1:12" x14ac:dyDescent="0.25">
      <c r="A266">
        <v>202308</v>
      </c>
      <c r="B266" t="s">
        <v>288</v>
      </c>
      <c r="C266" t="s">
        <v>22</v>
      </c>
      <c r="D266">
        <v>59</v>
      </c>
      <c r="E266">
        <v>88</v>
      </c>
      <c r="F266">
        <v>42</v>
      </c>
      <c r="G266">
        <v>14</v>
      </c>
      <c r="H266">
        <v>25</v>
      </c>
      <c r="I266">
        <v>30</v>
      </c>
      <c r="J266">
        <v>88</v>
      </c>
      <c r="K266" t="s">
        <v>64</v>
      </c>
      <c r="L266" t="s">
        <v>30</v>
      </c>
    </row>
    <row r="267" spans="1:12" x14ac:dyDescent="0.25">
      <c r="A267">
        <v>202308</v>
      </c>
      <c r="B267" t="s">
        <v>289</v>
      </c>
      <c r="C267" t="s">
        <v>22</v>
      </c>
      <c r="D267">
        <v>64</v>
      </c>
      <c r="E267">
        <v>96</v>
      </c>
      <c r="F267">
        <v>41</v>
      </c>
      <c r="G267">
        <v>14</v>
      </c>
      <c r="H267">
        <v>29</v>
      </c>
      <c r="I267">
        <v>37</v>
      </c>
      <c r="J267">
        <v>96</v>
      </c>
      <c r="K267" t="s">
        <v>64</v>
      </c>
      <c r="L267" t="s">
        <v>30</v>
      </c>
    </row>
    <row r="268" spans="1:12" x14ac:dyDescent="0.25">
      <c r="A268">
        <v>202308</v>
      </c>
      <c r="B268" t="s">
        <v>290</v>
      </c>
      <c r="C268" t="s">
        <v>22</v>
      </c>
      <c r="D268">
        <v>64</v>
      </c>
      <c r="E268">
        <v>89</v>
      </c>
      <c r="F268">
        <v>45</v>
      </c>
      <c r="G268">
        <v>12</v>
      </c>
      <c r="H268">
        <v>26</v>
      </c>
      <c r="I268">
        <v>27</v>
      </c>
      <c r="J268">
        <v>89</v>
      </c>
      <c r="K268" t="s">
        <v>64</v>
      </c>
      <c r="L268" t="s">
        <v>30</v>
      </c>
    </row>
    <row r="269" spans="1:12" x14ac:dyDescent="0.25">
      <c r="A269">
        <v>202308</v>
      </c>
      <c r="B269" t="s">
        <v>291</v>
      </c>
      <c r="C269" t="s">
        <v>22</v>
      </c>
      <c r="D269">
        <v>60</v>
      </c>
      <c r="E269">
        <v>90</v>
      </c>
      <c r="F269">
        <v>45</v>
      </c>
      <c r="G269">
        <v>13</v>
      </c>
      <c r="H269">
        <v>40</v>
      </c>
      <c r="I269">
        <v>35</v>
      </c>
      <c r="J269">
        <v>90</v>
      </c>
      <c r="K269" t="s">
        <v>64</v>
      </c>
      <c r="L269" t="s">
        <v>30</v>
      </c>
    </row>
    <row r="270" spans="1:12" x14ac:dyDescent="0.25">
      <c r="A270">
        <v>202308</v>
      </c>
      <c r="B270" t="s">
        <v>292</v>
      </c>
      <c r="C270" t="s">
        <v>22</v>
      </c>
      <c r="D270">
        <v>77</v>
      </c>
      <c r="E270">
        <v>84</v>
      </c>
      <c r="F270">
        <v>42</v>
      </c>
      <c r="G270">
        <v>8</v>
      </c>
      <c r="H270">
        <v>30</v>
      </c>
      <c r="I270">
        <v>23</v>
      </c>
      <c r="J270">
        <v>84</v>
      </c>
      <c r="K270" t="s">
        <v>64</v>
      </c>
      <c r="L270" t="s">
        <v>30</v>
      </c>
    </row>
    <row r="271" spans="1:12" x14ac:dyDescent="0.25">
      <c r="A271">
        <v>202308</v>
      </c>
      <c r="B271" t="s">
        <v>293</v>
      </c>
      <c r="C271" t="s">
        <v>22</v>
      </c>
      <c r="D271">
        <v>64</v>
      </c>
      <c r="E271">
        <v>94</v>
      </c>
      <c r="F271">
        <v>40</v>
      </c>
      <c r="G271">
        <v>12</v>
      </c>
      <c r="H271">
        <v>42</v>
      </c>
      <c r="I271">
        <v>23</v>
      </c>
      <c r="J271">
        <v>94</v>
      </c>
      <c r="K271" t="s">
        <v>64</v>
      </c>
      <c r="L271" t="s">
        <v>30</v>
      </c>
    </row>
    <row r="272" spans="1:12" x14ac:dyDescent="0.25">
      <c r="A272">
        <v>202308</v>
      </c>
      <c r="B272" t="s">
        <v>294</v>
      </c>
      <c r="C272" t="s">
        <v>22</v>
      </c>
      <c r="D272">
        <v>62</v>
      </c>
      <c r="E272">
        <v>85</v>
      </c>
      <c r="F272">
        <v>41</v>
      </c>
      <c r="G272">
        <v>13</v>
      </c>
      <c r="H272">
        <v>28</v>
      </c>
      <c r="I272">
        <v>30</v>
      </c>
      <c r="J272">
        <v>85</v>
      </c>
      <c r="K272" t="s">
        <v>64</v>
      </c>
      <c r="L272" t="s">
        <v>30</v>
      </c>
    </row>
    <row r="273" spans="1:12" x14ac:dyDescent="0.25">
      <c r="A273">
        <v>202308</v>
      </c>
      <c r="B273" t="s">
        <v>295</v>
      </c>
      <c r="C273" t="s">
        <v>22</v>
      </c>
      <c r="D273">
        <v>63</v>
      </c>
      <c r="E273">
        <v>90</v>
      </c>
      <c r="F273">
        <v>45</v>
      </c>
      <c r="G273">
        <v>14</v>
      </c>
      <c r="H273">
        <v>23</v>
      </c>
      <c r="I273">
        <v>30</v>
      </c>
      <c r="J273">
        <v>90</v>
      </c>
      <c r="K273" t="s">
        <v>64</v>
      </c>
      <c r="L273" t="s">
        <v>30</v>
      </c>
    </row>
    <row r="274" spans="1:12" x14ac:dyDescent="0.25">
      <c r="A274">
        <v>202308</v>
      </c>
      <c r="B274" t="s">
        <v>296</v>
      </c>
      <c r="C274" t="s">
        <v>22</v>
      </c>
      <c r="D274">
        <v>64</v>
      </c>
      <c r="E274">
        <v>90</v>
      </c>
      <c r="F274">
        <v>44</v>
      </c>
      <c r="G274">
        <v>13</v>
      </c>
      <c r="H274">
        <v>32</v>
      </c>
      <c r="I274">
        <v>32</v>
      </c>
      <c r="J274">
        <v>90</v>
      </c>
      <c r="K274" t="s">
        <v>64</v>
      </c>
      <c r="L274" t="s">
        <v>30</v>
      </c>
    </row>
    <row r="275" spans="1:12" x14ac:dyDescent="0.25">
      <c r="A275">
        <v>202308</v>
      </c>
      <c r="B275" t="s">
        <v>297</v>
      </c>
      <c r="C275" t="s">
        <v>22</v>
      </c>
      <c r="D275">
        <v>68</v>
      </c>
      <c r="E275">
        <v>104</v>
      </c>
      <c r="F275">
        <v>44</v>
      </c>
      <c r="G275">
        <v>13</v>
      </c>
      <c r="H275">
        <v>39</v>
      </c>
      <c r="I275">
        <v>34</v>
      </c>
      <c r="J275">
        <v>104</v>
      </c>
      <c r="K275" t="s">
        <v>64</v>
      </c>
      <c r="L275" t="s">
        <v>60</v>
      </c>
    </row>
    <row r="276" spans="1:12" x14ac:dyDescent="0.25">
      <c r="A276">
        <v>202309</v>
      </c>
      <c r="B276" t="s">
        <v>302</v>
      </c>
      <c r="C276" t="s">
        <v>22</v>
      </c>
      <c r="D276">
        <v>71</v>
      </c>
      <c r="E276">
        <v>101</v>
      </c>
      <c r="F276">
        <v>42</v>
      </c>
      <c r="G276">
        <v>12</v>
      </c>
      <c r="H276">
        <v>35</v>
      </c>
      <c r="I276">
        <v>37</v>
      </c>
      <c r="J276">
        <v>101</v>
      </c>
      <c r="K276" t="s">
        <v>64</v>
      </c>
      <c r="L276" t="s">
        <v>60</v>
      </c>
    </row>
    <row r="277" spans="1:12" x14ac:dyDescent="0.25">
      <c r="A277">
        <v>202309</v>
      </c>
      <c r="B277" t="s">
        <v>303</v>
      </c>
      <c r="C277" t="s">
        <v>22</v>
      </c>
      <c r="D277">
        <v>74</v>
      </c>
      <c r="E277">
        <v>108</v>
      </c>
      <c r="F277">
        <v>43</v>
      </c>
      <c r="G277">
        <v>11</v>
      </c>
      <c r="H277">
        <v>34</v>
      </c>
      <c r="I277">
        <v>33</v>
      </c>
      <c r="J277">
        <v>108</v>
      </c>
      <c r="K277" t="s">
        <v>64</v>
      </c>
      <c r="L277" t="s">
        <v>60</v>
      </c>
    </row>
    <row r="278" spans="1:12" x14ac:dyDescent="0.25">
      <c r="A278">
        <v>202309</v>
      </c>
      <c r="B278" t="s">
        <v>304</v>
      </c>
      <c r="C278" t="s">
        <v>22</v>
      </c>
      <c r="D278">
        <v>63</v>
      </c>
      <c r="E278">
        <v>93</v>
      </c>
      <c r="F278">
        <v>43</v>
      </c>
      <c r="G278">
        <v>11</v>
      </c>
      <c r="H278">
        <v>42</v>
      </c>
      <c r="I278">
        <v>20</v>
      </c>
      <c r="J278">
        <v>93</v>
      </c>
      <c r="K278" t="s">
        <v>64</v>
      </c>
      <c r="L278" t="s">
        <v>30</v>
      </c>
    </row>
    <row r="279" spans="1:12" x14ac:dyDescent="0.25">
      <c r="A279">
        <v>202309</v>
      </c>
      <c r="B279" t="s">
        <v>305</v>
      </c>
      <c r="C279" t="s">
        <v>22</v>
      </c>
      <c r="D279">
        <v>62</v>
      </c>
      <c r="E279">
        <v>89</v>
      </c>
      <c r="F279">
        <v>45</v>
      </c>
      <c r="G279">
        <v>11</v>
      </c>
      <c r="H279">
        <v>31</v>
      </c>
      <c r="I279">
        <v>29</v>
      </c>
      <c r="J279">
        <v>89</v>
      </c>
      <c r="K279" t="s">
        <v>64</v>
      </c>
      <c r="L279" t="s">
        <v>30</v>
      </c>
    </row>
    <row r="280" spans="1:12" x14ac:dyDescent="0.25">
      <c r="A280">
        <v>202309</v>
      </c>
      <c r="B280" t="s">
        <v>306</v>
      </c>
      <c r="C280" t="s">
        <v>22</v>
      </c>
      <c r="D280">
        <v>66</v>
      </c>
      <c r="E280">
        <v>99</v>
      </c>
      <c r="F280">
        <v>46</v>
      </c>
      <c r="G280">
        <v>16</v>
      </c>
      <c r="H280">
        <v>27</v>
      </c>
      <c r="I280">
        <v>36</v>
      </c>
      <c r="J280">
        <v>99</v>
      </c>
      <c r="K280" t="s">
        <v>64</v>
      </c>
      <c r="L280" t="s">
        <v>30</v>
      </c>
    </row>
    <row r="281" spans="1:12" x14ac:dyDescent="0.25">
      <c r="A281">
        <v>202309</v>
      </c>
      <c r="B281" t="s">
        <v>307</v>
      </c>
      <c r="C281" t="s">
        <v>22</v>
      </c>
      <c r="D281">
        <v>60</v>
      </c>
      <c r="E281">
        <v>93</v>
      </c>
      <c r="F281">
        <v>47</v>
      </c>
      <c r="G281">
        <v>16</v>
      </c>
      <c r="H281">
        <v>32</v>
      </c>
      <c r="I281">
        <v>35</v>
      </c>
      <c r="J281">
        <v>93</v>
      </c>
      <c r="K281" t="s">
        <v>64</v>
      </c>
      <c r="L281" t="s">
        <v>30</v>
      </c>
    </row>
    <row r="282" spans="1:12" x14ac:dyDescent="0.25">
      <c r="A282">
        <v>202309</v>
      </c>
      <c r="B282" t="s">
        <v>308</v>
      </c>
      <c r="C282" t="s">
        <v>22</v>
      </c>
      <c r="D282">
        <v>62</v>
      </c>
      <c r="E282">
        <v>95</v>
      </c>
      <c r="F282">
        <v>47</v>
      </c>
      <c r="G282">
        <v>15</v>
      </c>
      <c r="H282">
        <v>33</v>
      </c>
      <c r="I282">
        <v>30</v>
      </c>
      <c r="J282">
        <v>95</v>
      </c>
      <c r="K282" t="s">
        <v>64</v>
      </c>
      <c r="L282" t="s">
        <v>30</v>
      </c>
    </row>
    <row r="283" spans="1:12" x14ac:dyDescent="0.25">
      <c r="A283">
        <v>202309</v>
      </c>
      <c r="B283" t="s">
        <v>309</v>
      </c>
      <c r="C283" t="s">
        <v>22</v>
      </c>
      <c r="D283">
        <v>66</v>
      </c>
      <c r="E283">
        <v>102</v>
      </c>
      <c r="F283">
        <v>49</v>
      </c>
      <c r="G283">
        <v>14</v>
      </c>
      <c r="H283">
        <v>24</v>
      </c>
      <c r="I283">
        <v>34</v>
      </c>
      <c r="J283">
        <v>102</v>
      </c>
      <c r="K283" t="s">
        <v>64</v>
      </c>
      <c r="L283" t="s">
        <v>60</v>
      </c>
    </row>
    <row r="284" spans="1:12" x14ac:dyDescent="0.25">
      <c r="A284">
        <v>202309</v>
      </c>
      <c r="B284" t="s">
        <v>310</v>
      </c>
      <c r="C284" t="s">
        <v>22</v>
      </c>
      <c r="D284">
        <v>46</v>
      </c>
      <c r="E284">
        <v>88</v>
      </c>
      <c r="F284">
        <v>54</v>
      </c>
      <c r="G284">
        <v>13</v>
      </c>
      <c r="H284">
        <v>26</v>
      </c>
      <c r="I284">
        <v>27</v>
      </c>
      <c r="J284">
        <v>88</v>
      </c>
      <c r="K284" t="s">
        <v>64</v>
      </c>
      <c r="L284" t="s">
        <v>30</v>
      </c>
    </row>
    <row r="285" spans="1:12" x14ac:dyDescent="0.25">
      <c r="A285">
        <v>202309</v>
      </c>
      <c r="B285" t="s">
        <v>311</v>
      </c>
      <c r="C285" t="s">
        <v>22</v>
      </c>
      <c r="D285">
        <v>58</v>
      </c>
      <c r="E285">
        <v>82</v>
      </c>
      <c r="F285">
        <v>41</v>
      </c>
      <c r="G285">
        <v>11</v>
      </c>
      <c r="H285">
        <v>29</v>
      </c>
      <c r="I285">
        <v>23</v>
      </c>
      <c r="J285">
        <v>82</v>
      </c>
      <c r="K285" t="s">
        <v>64</v>
      </c>
      <c r="L285" t="s">
        <v>30</v>
      </c>
    </row>
    <row r="286" spans="1:12" x14ac:dyDescent="0.25">
      <c r="A286">
        <v>202309</v>
      </c>
      <c r="B286" t="s">
        <v>312</v>
      </c>
      <c r="C286" t="s">
        <v>22</v>
      </c>
      <c r="D286">
        <v>62</v>
      </c>
      <c r="E286">
        <v>91</v>
      </c>
      <c r="F286">
        <v>41</v>
      </c>
      <c r="G286">
        <v>10</v>
      </c>
      <c r="H286">
        <v>35</v>
      </c>
      <c r="I286">
        <v>29</v>
      </c>
      <c r="J286">
        <v>91</v>
      </c>
      <c r="K286" t="s">
        <v>64</v>
      </c>
      <c r="L286" t="s">
        <v>30</v>
      </c>
    </row>
    <row r="287" spans="1:12" x14ac:dyDescent="0.25">
      <c r="A287">
        <v>202309</v>
      </c>
      <c r="B287" t="s">
        <v>313</v>
      </c>
      <c r="C287" t="s">
        <v>22</v>
      </c>
      <c r="D287">
        <v>56</v>
      </c>
      <c r="E287">
        <v>82</v>
      </c>
      <c r="F287">
        <v>41</v>
      </c>
      <c r="G287">
        <v>10</v>
      </c>
      <c r="H287">
        <v>18</v>
      </c>
      <c r="I287">
        <v>24</v>
      </c>
      <c r="J287">
        <v>82</v>
      </c>
      <c r="K287" t="s">
        <v>64</v>
      </c>
      <c r="L287" t="s">
        <v>30</v>
      </c>
    </row>
    <row r="288" spans="1:12" x14ac:dyDescent="0.25">
      <c r="A288">
        <v>202309</v>
      </c>
      <c r="B288" t="s">
        <v>314</v>
      </c>
      <c r="C288" t="s">
        <v>22</v>
      </c>
      <c r="D288">
        <v>55</v>
      </c>
      <c r="E288">
        <v>86</v>
      </c>
      <c r="F288">
        <v>41</v>
      </c>
      <c r="G288">
        <v>10</v>
      </c>
      <c r="H288">
        <v>31</v>
      </c>
      <c r="I288">
        <v>26</v>
      </c>
      <c r="J288">
        <v>86</v>
      </c>
      <c r="K288" t="s">
        <v>64</v>
      </c>
      <c r="L288" t="s">
        <v>30</v>
      </c>
    </row>
    <row r="289" spans="1:12" x14ac:dyDescent="0.25">
      <c r="A289">
        <v>202309</v>
      </c>
      <c r="B289" t="s">
        <v>315</v>
      </c>
      <c r="C289" t="s">
        <v>22</v>
      </c>
      <c r="D289">
        <v>55</v>
      </c>
      <c r="E289">
        <v>73</v>
      </c>
      <c r="F289">
        <v>42</v>
      </c>
      <c r="G289">
        <v>9</v>
      </c>
      <c r="H289">
        <v>29</v>
      </c>
      <c r="I289">
        <v>29</v>
      </c>
      <c r="J289">
        <v>73</v>
      </c>
      <c r="K289" t="s">
        <v>64</v>
      </c>
      <c r="L289" t="s">
        <v>30</v>
      </c>
    </row>
    <row r="290" spans="1:12" x14ac:dyDescent="0.25">
      <c r="A290">
        <v>202309</v>
      </c>
      <c r="B290" t="s">
        <v>316</v>
      </c>
      <c r="C290" t="s">
        <v>22</v>
      </c>
      <c r="D290">
        <v>58</v>
      </c>
      <c r="E290">
        <v>82</v>
      </c>
      <c r="F290">
        <v>44</v>
      </c>
      <c r="G290">
        <v>8</v>
      </c>
      <c r="H290">
        <v>29</v>
      </c>
      <c r="I290">
        <v>27</v>
      </c>
      <c r="J290">
        <v>82</v>
      </c>
      <c r="K290" t="s">
        <v>64</v>
      </c>
      <c r="L290" t="s">
        <v>30</v>
      </c>
    </row>
    <row r="291" spans="1:12" x14ac:dyDescent="0.25">
      <c r="A291">
        <v>202309</v>
      </c>
      <c r="B291" t="s">
        <v>317</v>
      </c>
      <c r="C291" t="s">
        <v>22</v>
      </c>
      <c r="D291">
        <v>60</v>
      </c>
      <c r="E291">
        <v>88</v>
      </c>
      <c r="F291">
        <v>46</v>
      </c>
      <c r="G291">
        <v>7</v>
      </c>
      <c r="H291">
        <v>33</v>
      </c>
      <c r="I291">
        <v>26</v>
      </c>
      <c r="J291">
        <v>88</v>
      </c>
      <c r="K291" t="s">
        <v>64</v>
      </c>
      <c r="L291" t="s">
        <v>30</v>
      </c>
    </row>
    <row r="292" spans="1:12" x14ac:dyDescent="0.25">
      <c r="A292">
        <v>202309</v>
      </c>
      <c r="B292" t="s">
        <v>318</v>
      </c>
      <c r="C292" t="s">
        <v>22</v>
      </c>
      <c r="D292">
        <v>57</v>
      </c>
      <c r="E292">
        <v>76</v>
      </c>
      <c r="F292">
        <v>43</v>
      </c>
      <c r="G292">
        <v>6</v>
      </c>
      <c r="H292">
        <v>33</v>
      </c>
      <c r="I292">
        <v>20</v>
      </c>
      <c r="J292">
        <v>76</v>
      </c>
      <c r="K292" t="s">
        <v>64</v>
      </c>
      <c r="L292" t="s">
        <v>30</v>
      </c>
    </row>
    <row r="293" spans="1:12" x14ac:dyDescent="0.25">
      <c r="A293">
        <v>202309</v>
      </c>
      <c r="B293" t="s">
        <v>319</v>
      </c>
      <c r="C293" t="s">
        <v>22</v>
      </c>
      <c r="D293">
        <v>53</v>
      </c>
      <c r="E293">
        <v>76</v>
      </c>
      <c r="F293">
        <v>42</v>
      </c>
      <c r="G293">
        <v>6</v>
      </c>
      <c r="H293">
        <v>32</v>
      </c>
      <c r="I293">
        <v>20</v>
      </c>
      <c r="J293">
        <v>76</v>
      </c>
      <c r="K293" t="s">
        <v>64</v>
      </c>
      <c r="L293" t="s">
        <v>30</v>
      </c>
    </row>
    <row r="294" spans="1:12" x14ac:dyDescent="0.25">
      <c r="A294">
        <v>202309</v>
      </c>
      <c r="B294" t="s">
        <v>320</v>
      </c>
      <c r="C294" t="s">
        <v>22</v>
      </c>
      <c r="D294">
        <v>60</v>
      </c>
      <c r="E294">
        <v>88</v>
      </c>
      <c r="F294">
        <v>41</v>
      </c>
      <c r="G294">
        <v>9</v>
      </c>
      <c r="H294">
        <v>33</v>
      </c>
      <c r="I294">
        <v>30</v>
      </c>
      <c r="J294">
        <v>88</v>
      </c>
      <c r="K294" t="s">
        <v>64</v>
      </c>
      <c r="L294" t="s">
        <v>30</v>
      </c>
    </row>
    <row r="295" spans="1:12" x14ac:dyDescent="0.25">
      <c r="A295">
        <v>202309</v>
      </c>
      <c r="B295" t="s">
        <v>321</v>
      </c>
      <c r="C295" t="s">
        <v>22</v>
      </c>
      <c r="D295">
        <v>62</v>
      </c>
      <c r="E295">
        <v>84</v>
      </c>
      <c r="F295">
        <v>43</v>
      </c>
      <c r="G295">
        <v>8</v>
      </c>
      <c r="H295">
        <v>21</v>
      </c>
      <c r="I295">
        <v>33</v>
      </c>
      <c r="J295">
        <v>84</v>
      </c>
      <c r="K295" t="s">
        <v>64</v>
      </c>
      <c r="L295" t="s">
        <v>30</v>
      </c>
    </row>
    <row r="296" spans="1:12" x14ac:dyDescent="0.25">
      <c r="A296">
        <v>202309</v>
      </c>
      <c r="B296" t="s">
        <v>322</v>
      </c>
      <c r="C296" t="s">
        <v>22</v>
      </c>
      <c r="D296">
        <v>61</v>
      </c>
      <c r="E296">
        <v>84</v>
      </c>
      <c r="F296">
        <v>44</v>
      </c>
      <c r="G296">
        <v>8</v>
      </c>
      <c r="H296">
        <v>29</v>
      </c>
      <c r="I296">
        <v>32</v>
      </c>
      <c r="J296">
        <v>84</v>
      </c>
      <c r="K296" t="s">
        <v>64</v>
      </c>
      <c r="L296" t="s">
        <v>30</v>
      </c>
    </row>
    <row r="297" spans="1:12" x14ac:dyDescent="0.25">
      <c r="A297">
        <v>202309</v>
      </c>
      <c r="B297" t="s">
        <v>323</v>
      </c>
      <c r="C297" t="s">
        <v>22</v>
      </c>
      <c r="D297">
        <v>60</v>
      </c>
      <c r="E297">
        <v>87</v>
      </c>
      <c r="F297">
        <v>44</v>
      </c>
      <c r="G297">
        <v>9</v>
      </c>
      <c r="H297">
        <v>29</v>
      </c>
      <c r="I297">
        <v>30</v>
      </c>
      <c r="J297">
        <v>87</v>
      </c>
      <c r="K297" t="s">
        <v>64</v>
      </c>
      <c r="L297" t="s">
        <v>30</v>
      </c>
    </row>
    <row r="298" spans="1:12" x14ac:dyDescent="0.25">
      <c r="A298">
        <v>202309</v>
      </c>
      <c r="B298" t="s">
        <v>324</v>
      </c>
      <c r="C298" t="s">
        <v>22</v>
      </c>
      <c r="D298">
        <v>57</v>
      </c>
      <c r="E298">
        <v>86</v>
      </c>
      <c r="F298">
        <v>45</v>
      </c>
      <c r="G298">
        <v>8</v>
      </c>
      <c r="H298">
        <v>33</v>
      </c>
      <c r="I298">
        <v>31</v>
      </c>
      <c r="J298">
        <v>86</v>
      </c>
      <c r="K298" t="s">
        <v>64</v>
      </c>
      <c r="L298" t="s">
        <v>30</v>
      </c>
    </row>
    <row r="299" spans="1:12" x14ac:dyDescent="0.25">
      <c r="A299">
        <v>202309</v>
      </c>
      <c r="B299" t="s">
        <v>325</v>
      </c>
      <c r="C299" t="s">
        <v>22</v>
      </c>
      <c r="D299">
        <v>55</v>
      </c>
      <c r="E299">
        <v>78</v>
      </c>
      <c r="F299">
        <v>44</v>
      </c>
      <c r="G299">
        <v>7</v>
      </c>
      <c r="H299">
        <v>30</v>
      </c>
      <c r="I299">
        <v>23</v>
      </c>
      <c r="J299">
        <v>78</v>
      </c>
      <c r="K299" t="s">
        <v>64</v>
      </c>
      <c r="L299" t="s">
        <v>30</v>
      </c>
    </row>
    <row r="300" spans="1:12" x14ac:dyDescent="0.25">
      <c r="A300">
        <v>202309</v>
      </c>
      <c r="B300" t="s">
        <v>326</v>
      </c>
      <c r="C300" t="s">
        <v>22</v>
      </c>
      <c r="D300">
        <v>59</v>
      </c>
      <c r="E300">
        <v>84</v>
      </c>
      <c r="F300">
        <v>46</v>
      </c>
      <c r="G300">
        <v>9</v>
      </c>
      <c r="H300">
        <v>35</v>
      </c>
      <c r="I300">
        <v>30</v>
      </c>
      <c r="J300">
        <v>84</v>
      </c>
      <c r="K300" t="s">
        <v>64</v>
      </c>
      <c r="L300" t="s">
        <v>30</v>
      </c>
    </row>
    <row r="301" spans="1:12" x14ac:dyDescent="0.25">
      <c r="A301">
        <v>202309</v>
      </c>
      <c r="B301" t="s">
        <v>327</v>
      </c>
      <c r="C301" t="s">
        <v>22</v>
      </c>
      <c r="D301">
        <v>58</v>
      </c>
      <c r="E301">
        <v>89</v>
      </c>
      <c r="F301">
        <v>45</v>
      </c>
      <c r="G301">
        <v>8</v>
      </c>
      <c r="H301">
        <v>27</v>
      </c>
      <c r="I301">
        <v>34</v>
      </c>
      <c r="J301">
        <v>89</v>
      </c>
      <c r="K301" t="s">
        <v>64</v>
      </c>
      <c r="L301" t="s">
        <v>30</v>
      </c>
    </row>
    <row r="302" spans="1:12" x14ac:dyDescent="0.25">
      <c r="A302">
        <v>202309</v>
      </c>
      <c r="B302" t="s">
        <v>328</v>
      </c>
      <c r="C302" t="s">
        <v>22</v>
      </c>
      <c r="D302">
        <v>57</v>
      </c>
      <c r="E302">
        <v>88</v>
      </c>
      <c r="F302">
        <v>46</v>
      </c>
      <c r="G302">
        <v>9</v>
      </c>
      <c r="H302">
        <v>23</v>
      </c>
      <c r="I302">
        <v>33</v>
      </c>
      <c r="J302">
        <v>88</v>
      </c>
      <c r="K302" t="s">
        <v>64</v>
      </c>
      <c r="L302" t="s">
        <v>30</v>
      </c>
    </row>
    <row r="303" spans="1:12" x14ac:dyDescent="0.25">
      <c r="A303">
        <v>202309</v>
      </c>
      <c r="B303" t="s">
        <v>329</v>
      </c>
      <c r="C303" t="s">
        <v>22</v>
      </c>
      <c r="D303">
        <v>58</v>
      </c>
      <c r="E303">
        <v>99</v>
      </c>
      <c r="F303">
        <v>46</v>
      </c>
      <c r="G303">
        <v>8</v>
      </c>
      <c r="H303">
        <v>29</v>
      </c>
      <c r="I303">
        <v>23</v>
      </c>
      <c r="J303">
        <v>99</v>
      </c>
      <c r="K303" t="s">
        <v>64</v>
      </c>
      <c r="L303" t="s">
        <v>30</v>
      </c>
    </row>
    <row r="304" spans="1:12" x14ac:dyDescent="0.25">
      <c r="A304">
        <v>202309</v>
      </c>
      <c r="B304" t="s">
        <v>330</v>
      </c>
      <c r="C304" t="s">
        <v>22</v>
      </c>
      <c r="D304">
        <v>58</v>
      </c>
      <c r="E304">
        <v>88</v>
      </c>
      <c r="F304">
        <v>47</v>
      </c>
      <c r="G304">
        <v>8</v>
      </c>
      <c r="H304">
        <v>29</v>
      </c>
      <c r="I304">
        <v>22</v>
      </c>
      <c r="J304">
        <v>88</v>
      </c>
      <c r="K304" t="s">
        <v>64</v>
      </c>
      <c r="L304" t="s">
        <v>30</v>
      </c>
    </row>
    <row r="305" spans="1:12" x14ac:dyDescent="0.25">
      <c r="A305">
        <v>202309</v>
      </c>
      <c r="B305" t="s">
        <v>331</v>
      </c>
      <c r="C305" t="s">
        <v>22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>
        <v>0</v>
      </c>
      <c r="L305" t="s">
        <v>46</v>
      </c>
    </row>
    <row r="306" spans="1:12" x14ac:dyDescent="0.25">
      <c r="A306">
        <v>202310</v>
      </c>
      <c r="B306" t="s">
        <v>348</v>
      </c>
      <c r="C306" t="s">
        <v>22</v>
      </c>
      <c r="D306">
        <v>75</v>
      </c>
      <c r="E306">
        <v>122</v>
      </c>
      <c r="F306">
        <v>43</v>
      </c>
      <c r="G306">
        <v>5</v>
      </c>
      <c r="H306">
        <v>37</v>
      </c>
      <c r="I306">
        <v>29</v>
      </c>
      <c r="J306">
        <v>122</v>
      </c>
      <c r="K306" t="s">
        <v>64</v>
      </c>
      <c r="L306" t="s">
        <v>60</v>
      </c>
    </row>
    <row r="307" spans="1:12" x14ac:dyDescent="0.25">
      <c r="A307">
        <v>202310</v>
      </c>
      <c r="B307" t="s">
        <v>349</v>
      </c>
      <c r="C307" t="s">
        <v>22</v>
      </c>
      <c r="D307">
        <v>76</v>
      </c>
      <c r="E307">
        <v>122</v>
      </c>
      <c r="F307">
        <v>43</v>
      </c>
      <c r="G307">
        <v>8</v>
      </c>
      <c r="H307">
        <v>35</v>
      </c>
      <c r="I307">
        <v>31</v>
      </c>
      <c r="J307">
        <v>122</v>
      </c>
      <c r="K307" t="s">
        <v>64</v>
      </c>
      <c r="L307" t="s">
        <v>60</v>
      </c>
    </row>
    <row r="308" spans="1:12" x14ac:dyDescent="0.25">
      <c r="A308">
        <v>202310</v>
      </c>
      <c r="B308" t="s">
        <v>350</v>
      </c>
      <c r="C308" t="s">
        <v>22</v>
      </c>
      <c r="D308">
        <v>58</v>
      </c>
      <c r="E308">
        <v>86</v>
      </c>
      <c r="F308">
        <v>41</v>
      </c>
      <c r="G308">
        <v>7</v>
      </c>
      <c r="H308">
        <v>36</v>
      </c>
      <c r="I308">
        <v>26</v>
      </c>
      <c r="J308">
        <v>86</v>
      </c>
      <c r="K308" t="s">
        <v>64</v>
      </c>
      <c r="L308" t="s">
        <v>30</v>
      </c>
    </row>
    <row r="309" spans="1:12" x14ac:dyDescent="0.25">
      <c r="A309">
        <v>202310</v>
      </c>
      <c r="B309" t="s">
        <v>351</v>
      </c>
      <c r="C309" t="s">
        <v>22</v>
      </c>
      <c r="D309">
        <v>65</v>
      </c>
      <c r="E309">
        <v>95</v>
      </c>
      <c r="F309">
        <v>43</v>
      </c>
      <c r="G309">
        <v>7</v>
      </c>
      <c r="H309">
        <v>30</v>
      </c>
      <c r="I309">
        <v>33</v>
      </c>
      <c r="J309">
        <v>95</v>
      </c>
      <c r="K309" t="s">
        <v>64</v>
      </c>
      <c r="L309" t="s">
        <v>30</v>
      </c>
    </row>
    <row r="310" spans="1:12" x14ac:dyDescent="0.25">
      <c r="A310">
        <v>202310</v>
      </c>
      <c r="B310" t="s">
        <v>352</v>
      </c>
      <c r="C310" t="s">
        <v>22</v>
      </c>
      <c r="D310">
        <v>62</v>
      </c>
      <c r="E310">
        <v>89</v>
      </c>
      <c r="F310">
        <v>46</v>
      </c>
      <c r="G310">
        <v>5</v>
      </c>
      <c r="H310">
        <v>27</v>
      </c>
      <c r="I310">
        <v>26</v>
      </c>
      <c r="J310">
        <v>89</v>
      </c>
      <c r="K310" t="s">
        <v>64</v>
      </c>
      <c r="L310" t="s">
        <v>30</v>
      </c>
    </row>
    <row r="311" spans="1:12" x14ac:dyDescent="0.25">
      <c r="A311">
        <v>202310</v>
      </c>
      <c r="B311" t="s">
        <v>353</v>
      </c>
      <c r="C311" t="s">
        <v>22</v>
      </c>
      <c r="D311">
        <v>59</v>
      </c>
      <c r="E311">
        <v>86</v>
      </c>
      <c r="F311">
        <v>46</v>
      </c>
      <c r="G311">
        <v>5</v>
      </c>
      <c r="H311">
        <v>39</v>
      </c>
      <c r="I311">
        <v>26</v>
      </c>
      <c r="J311">
        <v>86</v>
      </c>
      <c r="K311" t="s">
        <v>64</v>
      </c>
      <c r="L311" t="s">
        <v>30</v>
      </c>
    </row>
    <row r="312" spans="1:12" x14ac:dyDescent="0.25">
      <c r="A312">
        <v>202310</v>
      </c>
      <c r="B312" t="s">
        <v>354</v>
      </c>
      <c r="C312" t="s">
        <v>22</v>
      </c>
      <c r="D312">
        <v>72</v>
      </c>
      <c r="E312">
        <v>107</v>
      </c>
      <c r="F312">
        <v>46</v>
      </c>
      <c r="G312">
        <v>5</v>
      </c>
      <c r="H312">
        <v>30</v>
      </c>
      <c r="I312">
        <v>38</v>
      </c>
      <c r="J312">
        <v>107</v>
      </c>
      <c r="K312" t="s">
        <v>64</v>
      </c>
      <c r="L312" t="s">
        <v>60</v>
      </c>
    </row>
    <row r="313" spans="1:12" x14ac:dyDescent="0.25">
      <c r="A313">
        <v>202310</v>
      </c>
      <c r="B313" t="s">
        <v>355</v>
      </c>
      <c r="C313" t="s">
        <v>22</v>
      </c>
      <c r="D313">
        <v>64</v>
      </c>
      <c r="E313">
        <v>92</v>
      </c>
      <c r="F313">
        <v>49</v>
      </c>
      <c r="G313">
        <v>4</v>
      </c>
      <c r="H313">
        <v>29</v>
      </c>
      <c r="I313">
        <v>27</v>
      </c>
      <c r="J313">
        <v>92</v>
      </c>
      <c r="K313" t="s">
        <v>64</v>
      </c>
      <c r="L313" t="s">
        <v>30</v>
      </c>
    </row>
    <row r="314" spans="1:12" x14ac:dyDescent="0.25">
      <c r="A314">
        <v>202310</v>
      </c>
      <c r="B314" t="s">
        <v>356</v>
      </c>
      <c r="C314" t="s">
        <v>22</v>
      </c>
      <c r="D314">
        <v>58</v>
      </c>
      <c r="E314">
        <v>85</v>
      </c>
      <c r="F314">
        <v>48</v>
      </c>
      <c r="G314">
        <v>5</v>
      </c>
      <c r="H314">
        <v>25</v>
      </c>
      <c r="I314">
        <v>23</v>
      </c>
      <c r="J314">
        <v>85</v>
      </c>
      <c r="K314" t="s">
        <v>64</v>
      </c>
      <c r="L314" t="s">
        <v>30</v>
      </c>
    </row>
    <row r="315" spans="1:12" x14ac:dyDescent="0.25">
      <c r="A315">
        <v>202310</v>
      </c>
      <c r="B315" t="s">
        <v>357</v>
      </c>
      <c r="C315" t="s">
        <v>22</v>
      </c>
      <c r="D315">
        <v>59</v>
      </c>
      <c r="E315">
        <v>78</v>
      </c>
      <c r="F315">
        <v>50</v>
      </c>
      <c r="G315">
        <v>5</v>
      </c>
      <c r="H315">
        <v>36</v>
      </c>
      <c r="I315">
        <v>26</v>
      </c>
      <c r="J315">
        <v>78</v>
      </c>
      <c r="K315" t="s">
        <v>64</v>
      </c>
      <c r="L315" t="s">
        <v>30</v>
      </c>
    </row>
    <row r="316" spans="1:12" x14ac:dyDescent="0.25">
      <c r="A316">
        <v>202310</v>
      </c>
      <c r="B316" t="s">
        <v>358</v>
      </c>
      <c r="C316" t="s">
        <v>22</v>
      </c>
      <c r="D316">
        <v>53</v>
      </c>
      <c r="E316">
        <v>74</v>
      </c>
      <c r="F316">
        <v>48</v>
      </c>
      <c r="G316">
        <v>4</v>
      </c>
      <c r="H316">
        <v>31</v>
      </c>
      <c r="I316">
        <v>26</v>
      </c>
      <c r="J316">
        <v>74</v>
      </c>
      <c r="K316" t="s">
        <v>64</v>
      </c>
      <c r="L316" t="s">
        <v>30</v>
      </c>
    </row>
    <row r="317" spans="1:12" x14ac:dyDescent="0.25">
      <c r="A317">
        <v>202310</v>
      </c>
      <c r="B317" t="s">
        <v>359</v>
      </c>
      <c r="C317" t="s">
        <v>22</v>
      </c>
      <c r="D317">
        <v>62</v>
      </c>
      <c r="E317">
        <v>93</v>
      </c>
      <c r="F317">
        <v>47</v>
      </c>
      <c r="G317">
        <v>4</v>
      </c>
      <c r="H317">
        <v>34</v>
      </c>
      <c r="I317">
        <v>33</v>
      </c>
      <c r="J317">
        <v>93</v>
      </c>
      <c r="K317" t="s">
        <v>64</v>
      </c>
      <c r="L317" t="s">
        <v>30</v>
      </c>
    </row>
    <row r="318" spans="1:12" x14ac:dyDescent="0.25">
      <c r="A318">
        <v>202310</v>
      </c>
      <c r="B318" t="s">
        <v>360</v>
      </c>
      <c r="C318" t="s">
        <v>22</v>
      </c>
      <c r="D318">
        <v>63</v>
      </c>
      <c r="E318">
        <v>89</v>
      </c>
      <c r="F318">
        <v>47</v>
      </c>
      <c r="G318">
        <v>3</v>
      </c>
      <c r="H318">
        <v>41</v>
      </c>
      <c r="I318">
        <v>26</v>
      </c>
      <c r="J318">
        <v>89</v>
      </c>
      <c r="K318" t="s">
        <v>64</v>
      </c>
      <c r="L318" t="s">
        <v>30</v>
      </c>
    </row>
    <row r="319" spans="1:12" x14ac:dyDescent="0.25">
      <c r="A319">
        <v>202310</v>
      </c>
      <c r="B319" t="s">
        <v>361</v>
      </c>
      <c r="C319" t="s">
        <v>22</v>
      </c>
      <c r="D319">
        <v>65</v>
      </c>
      <c r="E319">
        <v>102</v>
      </c>
      <c r="F319">
        <v>47</v>
      </c>
      <c r="G319" t="s">
        <v>14</v>
      </c>
      <c r="H319">
        <v>24</v>
      </c>
      <c r="I319">
        <v>32</v>
      </c>
      <c r="J319">
        <v>102</v>
      </c>
      <c r="K319" t="s">
        <v>64</v>
      </c>
      <c r="L319" t="s">
        <v>60</v>
      </c>
    </row>
    <row r="320" spans="1:12" x14ac:dyDescent="0.25">
      <c r="A320">
        <v>202310</v>
      </c>
      <c r="B320" t="s">
        <v>362</v>
      </c>
      <c r="C320" t="s">
        <v>22</v>
      </c>
      <c r="D320">
        <v>62</v>
      </c>
      <c r="E320">
        <v>98</v>
      </c>
      <c r="F320">
        <v>48</v>
      </c>
      <c r="G320" t="s">
        <v>14</v>
      </c>
      <c r="H320">
        <v>25</v>
      </c>
      <c r="I320">
        <v>22</v>
      </c>
      <c r="J320">
        <v>98</v>
      </c>
      <c r="K320" t="s">
        <v>64</v>
      </c>
      <c r="L320" t="s">
        <v>30</v>
      </c>
    </row>
    <row r="321" spans="1:12" x14ac:dyDescent="0.25">
      <c r="A321">
        <v>202310</v>
      </c>
      <c r="B321" t="s">
        <v>363</v>
      </c>
      <c r="C321" t="s">
        <v>22</v>
      </c>
      <c r="D321">
        <v>59</v>
      </c>
      <c r="E321">
        <v>96</v>
      </c>
      <c r="F321">
        <v>50</v>
      </c>
      <c r="G321" t="s">
        <v>14</v>
      </c>
      <c r="H321">
        <v>31</v>
      </c>
      <c r="I321">
        <v>24</v>
      </c>
      <c r="J321">
        <v>96</v>
      </c>
      <c r="K321" t="s">
        <v>64</v>
      </c>
      <c r="L321" t="s">
        <v>30</v>
      </c>
    </row>
    <row r="322" spans="1:12" x14ac:dyDescent="0.25">
      <c r="A322">
        <v>202310</v>
      </c>
      <c r="B322" t="s">
        <v>333</v>
      </c>
      <c r="C322" t="s">
        <v>22</v>
      </c>
      <c r="D322">
        <v>61</v>
      </c>
      <c r="E322">
        <v>93</v>
      </c>
      <c r="F322">
        <v>49</v>
      </c>
      <c r="G322" t="s">
        <v>14</v>
      </c>
      <c r="H322">
        <v>43</v>
      </c>
      <c r="I322">
        <v>25</v>
      </c>
      <c r="J322">
        <v>93</v>
      </c>
      <c r="K322" t="s">
        <v>64</v>
      </c>
      <c r="L322" t="s">
        <v>30</v>
      </c>
    </row>
    <row r="323" spans="1:12" x14ac:dyDescent="0.25">
      <c r="A323">
        <v>202310</v>
      </c>
      <c r="B323" t="s">
        <v>334</v>
      </c>
      <c r="C323" t="s">
        <v>22</v>
      </c>
      <c r="D323">
        <v>64</v>
      </c>
      <c r="E323">
        <v>108</v>
      </c>
      <c r="F323">
        <v>50</v>
      </c>
      <c r="G323">
        <v>9</v>
      </c>
      <c r="H323">
        <v>29</v>
      </c>
      <c r="I323">
        <v>34</v>
      </c>
      <c r="J323">
        <v>108</v>
      </c>
      <c r="K323" t="s">
        <v>64</v>
      </c>
      <c r="L323" t="s">
        <v>60</v>
      </c>
    </row>
    <row r="324" spans="1:12" x14ac:dyDescent="0.25">
      <c r="A324">
        <v>202310</v>
      </c>
      <c r="B324" t="s">
        <v>335</v>
      </c>
      <c r="C324" t="s">
        <v>22</v>
      </c>
      <c r="D324">
        <v>65</v>
      </c>
      <c r="E324">
        <v>93</v>
      </c>
      <c r="F324">
        <v>51</v>
      </c>
      <c r="G324">
        <v>9</v>
      </c>
      <c r="H324">
        <v>25</v>
      </c>
      <c r="I324">
        <v>30</v>
      </c>
      <c r="J324">
        <v>93</v>
      </c>
      <c r="K324" t="s">
        <v>64</v>
      </c>
      <c r="L324" t="s">
        <v>30</v>
      </c>
    </row>
    <row r="325" spans="1:12" x14ac:dyDescent="0.25">
      <c r="A325">
        <v>202310</v>
      </c>
      <c r="B325" t="s">
        <v>336</v>
      </c>
      <c r="C325" t="s">
        <v>22</v>
      </c>
      <c r="D325">
        <v>62</v>
      </c>
      <c r="E325">
        <v>78</v>
      </c>
      <c r="F325">
        <v>50</v>
      </c>
      <c r="G325">
        <v>6</v>
      </c>
      <c r="H325">
        <v>29</v>
      </c>
      <c r="I325">
        <v>23</v>
      </c>
      <c r="J325">
        <v>78</v>
      </c>
      <c r="K325" t="s">
        <v>64</v>
      </c>
      <c r="L325" t="s">
        <v>30</v>
      </c>
    </row>
    <row r="326" spans="1:12" x14ac:dyDescent="0.25">
      <c r="A326">
        <v>202310</v>
      </c>
      <c r="B326" t="s">
        <v>337</v>
      </c>
      <c r="C326" t="s">
        <v>22</v>
      </c>
      <c r="D326">
        <v>63</v>
      </c>
      <c r="E326">
        <v>88</v>
      </c>
      <c r="F326">
        <v>49</v>
      </c>
      <c r="G326">
        <v>6</v>
      </c>
      <c r="H326">
        <v>24</v>
      </c>
      <c r="I326">
        <v>33</v>
      </c>
      <c r="J326">
        <v>88</v>
      </c>
      <c r="K326" t="s">
        <v>64</v>
      </c>
      <c r="L326" t="s">
        <v>30</v>
      </c>
    </row>
    <row r="327" spans="1:12" x14ac:dyDescent="0.25">
      <c r="A327">
        <v>202310</v>
      </c>
      <c r="B327" t="s">
        <v>338</v>
      </c>
      <c r="C327" t="s">
        <v>22</v>
      </c>
      <c r="D327">
        <v>60</v>
      </c>
      <c r="E327">
        <v>91</v>
      </c>
      <c r="F327">
        <v>47</v>
      </c>
      <c r="G327">
        <v>4</v>
      </c>
      <c r="H327">
        <v>37</v>
      </c>
      <c r="I327">
        <v>25</v>
      </c>
      <c r="J327">
        <v>91</v>
      </c>
      <c r="K327" t="s">
        <v>64</v>
      </c>
      <c r="L327" t="s">
        <v>30</v>
      </c>
    </row>
    <row r="328" spans="1:12" x14ac:dyDescent="0.25">
      <c r="A328">
        <v>202310</v>
      </c>
      <c r="B328" t="s">
        <v>339</v>
      </c>
      <c r="C328" t="s">
        <v>22</v>
      </c>
      <c r="D328">
        <v>62</v>
      </c>
      <c r="E328">
        <v>86</v>
      </c>
      <c r="F328">
        <v>48</v>
      </c>
      <c r="G328">
        <v>6</v>
      </c>
      <c r="H328">
        <v>37</v>
      </c>
      <c r="I328">
        <v>27</v>
      </c>
      <c r="J328">
        <v>86</v>
      </c>
      <c r="K328" t="s">
        <v>64</v>
      </c>
      <c r="L328" t="s">
        <v>30</v>
      </c>
    </row>
    <row r="329" spans="1:12" x14ac:dyDescent="0.25">
      <c r="A329">
        <v>202310</v>
      </c>
      <c r="B329" t="s">
        <v>340</v>
      </c>
      <c r="C329" t="s">
        <v>22</v>
      </c>
      <c r="D329">
        <v>63</v>
      </c>
      <c r="E329">
        <v>96</v>
      </c>
      <c r="F329">
        <v>47</v>
      </c>
      <c r="G329">
        <v>5</v>
      </c>
      <c r="H329">
        <v>21</v>
      </c>
      <c r="I329">
        <v>35</v>
      </c>
      <c r="J329">
        <v>96</v>
      </c>
      <c r="K329" t="s">
        <v>64</v>
      </c>
      <c r="L329" t="s">
        <v>30</v>
      </c>
    </row>
    <row r="330" spans="1:12" x14ac:dyDescent="0.25">
      <c r="A330">
        <v>202310</v>
      </c>
      <c r="B330" t="s">
        <v>341</v>
      </c>
      <c r="C330" t="s">
        <v>22</v>
      </c>
      <c r="D330">
        <v>58</v>
      </c>
      <c r="E330">
        <v>81</v>
      </c>
      <c r="F330">
        <v>44</v>
      </c>
      <c r="G330">
        <v>5</v>
      </c>
      <c r="H330">
        <v>31</v>
      </c>
      <c r="I330">
        <v>32</v>
      </c>
      <c r="J330">
        <v>81</v>
      </c>
      <c r="K330" t="s">
        <v>64</v>
      </c>
      <c r="L330" t="s">
        <v>30</v>
      </c>
    </row>
    <row r="331" spans="1:12" x14ac:dyDescent="0.25">
      <c r="A331">
        <v>202310</v>
      </c>
      <c r="B331" t="s">
        <v>342</v>
      </c>
      <c r="C331" t="s">
        <v>22</v>
      </c>
      <c r="D331">
        <v>65</v>
      </c>
      <c r="E331">
        <v>99</v>
      </c>
      <c r="F331">
        <v>46</v>
      </c>
      <c r="G331">
        <v>8</v>
      </c>
      <c r="H331">
        <v>31</v>
      </c>
      <c r="I331">
        <v>37</v>
      </c>
      <c r="J331">
        <v>99</v>
      </c>
      <c r="K331" t="s">
        <v>64</v>
      </c>
      <c r="L331" t="s">
        <v>30</v>
      </c>
    </row>
    <row r="332" spans="1:12" x14ac:dyDescent="0.25">
      <c r="A332">
        <v>202310</v>
      </c>
      <c r="B332" t="s">
        <v>343</v>
      </c>
      <c r="C332" t="s">
        <v>22</v>
      </c>
      <c r="D332">
        <v>67</v>
      </c>
      <c r="E332">
        <v>102</v>
      </c>
      <c r="F332">
        <v>47</v>
      </c>
      <c r="G332">
        <v>8</v>
      </c>
      <c r="H332">
        <v>29</v>
      </c>
      <c r="I332">
        <v>36</v>
      </c>
      <c r="J332">
        <v>102</v>
      </c>
      <c r="K332" t="s">
        <v>64</v>
      </c>
      <c r="L332" t="s">
        <v>60</v>
      </c>
    </row>
    <row r="333" spans="1:12" x14ac:dyDescent="0.25">
      <c r="A333">
        <v>202310</v>
      </c>
      <c r="B333" t="s">
        <v>344</v>
      </c>
      <c r="C333" t="s">
        <v>22</v>
      </c>
      <c r="D333">
        <v>66</v>
      </c>
      <c r="E333">
        <v>97</v>
      </c>
      <c r="F333">
        <v>47</v>
      </c>
      <c r="G333">
        <v>6</v>
      </c>
      <c r="H333">
        <v>34</v>
      </c>
      <c r="I333">
        <v>36</v>
      </c>
      <c r="J333">
        <v>97</v>
      </c>
      <c r="K333" t="s">
        <v>64</v>
      </c>
      <c r="L333" t="s">
        <v>30</v>
      </c>
    </row>
    <row r="334" spans="1:12" x14ac:dyDescent="0.25">
      <c r="A334">
        <v>202310</v>
      </c>
      <c r="B334" t="s">
        <v>345</v>
      </c>
      <c r="C334" t="s">
        <v>22</v>
      </c>
      <c r="D334">
        <v>65</v>
      </c>
      <c r="E334">
        <v>94</v>
      </c>
      <c r="F334">
        <v>47</v>
      </c>
      <c r="G334">
        <v>7</v>
      </c>
      <c r="H334">
        <v>36</v>
      </c>
      <c r="I334">
        <v>26</v>
      </c>
      <c r="J334">
        <v>94</v>
      </c>
      <c r="K334" t="s">
        <v>64</v>
      </c>
      <c r="L334" t="s">
        <v>30</v>
      </c>
    </row>
    <row r="335" spans="1:12" x14ac:dyDescent="0.25">
      <c r="A335">
        <v>202310</v>
      </c>
      <c r="B335" t="s">
        <v>346</v>
      </c>
      <c r="C335" t="s">
        <v>22</v>
      </c>
      <c r="D335">
        <v>59</v>
      </c>
      <c r="E335">
        <v>83</v>
      </c>
      <c r="F335">
        <v>45</v>
      </c>
      <c r="G335">
        <v>6</v>
      </c>
      <c r="H335">
        <v>40</v>
      </c>
      <c r="I335">
        <v>29</v>
      </c>
      <c r="J335">
        <v>83</v>
      </c>
      <c r="K335" t="s">
        <v>64</v>
      </c>
      <c r="L335" t="s">
        <v>30</v>
      </c>
    </row>
    <row r="336" spans="1:12" x14ac:dyDescent="0.25">
      <c r="A336">
        <v>202310</v>
      </c>
      <c r="B336" t="s">
        <v>347</v>
      </c>
      <c r="C336" t="s">
        <v>22</v>
      </c>
      <c r="D336">
        <v>67</v>
      </c>
      <c r="E336">
        <v>95</v>
      </c>
      <c r="F336">
        <v>45</v>
      </c>
      <c r="G336">
        <v>5</v>
      </c>
      <c r="H336">
        <v>48</v>
      </c>
      <c r="I336">
        <v>33</v>
      </c>
      <c r="J336">
        <v>95</v>
      </c>
      <c r="K336" t="s">
        <v>64</v>
      </c>
      <c r="L336" t="s">
        <v>30</v>
      </c>
    </row>
    <row r="337" spans="1:12" x14ac:dyDescent="0.25">
      <c r="A337">
        <v>202311</v>
      </c>
      <c r="B337" t="s">
        <v>364</v>
      </c>
      <c r="C337" t="s">
        <v>22</v>
      </c>
      <c r="D337">
        <v>61</v>
      </c>
      <c r="E337">
        <v>86</v>
      </c>
      <c r="F337">
        <v>42</v>
      </c>
      <c r="G337">
        <v>8</v>
      </c>
      <c r="H337">
        <v>38</v>
      </c>
      <c r="I337">
        <v>41</v>
      </c>
      <c r="J337">
        <v>86</v>
      </c>
      <c r="K337" t="s">
        <v>64</v>
      </c>
      <c r="L337" t="s">
        <v>30</v>
      </c>
    </row>
    <row r="338" spans="1:12" x14ac:dyDescent="0.25">
      <c r="A338">
        <v>202311</v>
      </c>
      <c r="B338" t="s">
        <v>365</v>
      </c>
      <c r="C338" t="s">
        <v>22</v>
      </c>
      <c r="D338">
        <v>58</v>
      </c>
      <c r="E338">
        <v>84</v>
      </c>
      <c r="F338">
        <v>42</v>
      </c>
      <c r="G338">
        <v>6</v>
      </c>
      <c r="H338">
        <v>35</v>
      </c>
      <c r="I338">
        <v>38</v>
      </c>
      <c r="J338">
        <v>84</v>
      </c>
      <c r="K338" t="s">
        <v>64</v>
      </c>
      <c r="L338" t="s">
        <v>30</v>
      </c>
    </row>
    <row r="339" spans="1:12" x14ac:dyDescent="0.25">
      <c r="A339">
        <v>202311</v>
      </c>
      <c r="B339" t="s">
        <v>366</v>
      </c>
      <c r="C339" t="s">
        <v>22</v>
      </c>
      <c r="D339">
        <v>64</v>
      </c>
      <c r="E339">
        <v>89</v>
      </c>
      <c r="F339">
        <v>43</v>
      </c>
      <c r="G339">
        <v>9</v>
      </c>
      <c r="H339">
        <v>39</v>
      </c>
      <c r="I339">
        <v>37</v>
      </c>
      <c r="J339">
        <v>89</v>
      </c>
      <c r="K339" t="s">
        <v>64</v>
      </c>
      <c r="L339" t="s">
        <v>30</v>
      </c>
    </row>
    <row r="340" spans="1:12" x14ac:dyDescent="0.25">
      <c r="A340">
        <v>202311</v>
      </c>
      <c r="B340" t="s">
        <v>367</v>
      </c>
      <c r="C340" t="s">
        <v>22</v>
      </c>
      <c r="D340">
        <v>68</v>
      </c>
      <c r="E340">
        <v>97</v>
      </c>
      <c r="F340">
        <v>45</v>
      </c>
      <c r="G340">
        <v>8</v>
      </c>
      <c r="H340">
        <v>33</v>
      </c>
      <c r="I340">
        <v>41</v>
      </c>
      <c r="J340">
        <v>97</v>
      </c>
      <c r="K340" t="s">
        <v>64</v>
      </c>
      <c r="L340" t="s">
        <v>30</v>
      </c>
    </row>
    <row r="341" spans="1:12" x14ac:dyDescent="0.25">
      <c r="A341">
        <v>202311</v>
      </c>
      <c r="B341" t="s">
        <v>368</v>
      </c>
      <c r="C341" t="s">
        <v>22</v>
      </c>
      <c r="D341">
        <v>51</v>
      </c>
      <c r="E341">
        <v>63</v>
      </c>
      <c r="F341">
        <v>44</v>
      </c>
      <c r="G341">
        <v>8</v>
      </c>
      <c r="H341">
        <v>40</v>
      </c>
      <c r="I341">
        <v>29</v>
      </c>
      <c r="J341">
        <v>63</v>
      </c>
      <c r="K341" t="s">
        <v>64</v>
      </c>
      <c r="L341" t="s">
        <v>30</v>
      </c>
    </row>
    <row r="342" spans="1:12" x14ac:dyDescent="0.25">
      <c r="A342">
        <v>202311</v>
      </c>
      <c r="B342" t="s">
        <v>369</v>
      </c>
      <c r="C342" t="s">
        <v>22</v>
      </c>
      <c r="D342">
        <v>53</v>
      </c>
      <c r="E342">
        <v>73</v>
      </c>
      <c r="F342">
        <v>43</v>
      </c>
      <c r="G342">
        <v>8</v>
      </c>
      <c r="H342">
        <v>34</v>
      </c>
      <c r="I342">
        <v>29</v>
      </c>
      <c r="J342">
        <v>73</v>
      </c>
      <c r="K342" t="s">
        <v>64</v>
      </c>
      <c r="L342" t="s">
        <v>30</v>
      </c>
    </row>
    <row r="343" spans="1:12" x14ac:dyDescent="0.25">
      <c r="A343">
        <v>202311</v>
      </c>
      <c r="B343" t="s">
        <v>370</v>
      </c>
      <c r="C343" t="s">
        <v>22</v>
      </c>
      <c r="D343">
        <v>60</v>
      </c>
      <c r="E343">
        <v>85</v>
      </c>
      <c r="F343">
        <v>43</v>
      </c>
      <c r="G343">
        <v>7</v>
      </c>
      <c r="H343">
        <v>37</v>
      </c>
      <c r="I343">
        <v>30</v>
      </c>
      <c r="J343">
        <v>85</v>
      </c>
      <c r="K343" t="s">
        <v>64</v>
      </c>
      <c r="L343" t="s">
        <v>30</v>
      </c>
    </row>
    <row r="344" spans="1:12" x14ac:dyDescent="0.25">
      <c r="A344">
        <v>202311</v>
      </c>
      <c r="B344" t="s">
        <v>371</v>
      </c>
      <c r="C344" t="s">
        <v>22</v>
      </c>
      <c r="D344">
        <v>55</v>
      </c>
      <c r="E344">
        <v>74</v>
      </c>
      <c r="F344">
        <v>41</v>
      </c>
      <c r="G344">
        <v>6</v>
      </c>
      <c r="H344">
        <v>40</v>
      </c>
      <c r="I344">
        <v>25</v>
      </c>
      <c r="J344">
        <v>74</v>
      </c>
      <c r="K344" t="s">
        <v>64</v>
      </c>
      <c r="L344" t="s">
        <v>30</v>
      </c>
    </row>
    <row r="345" spans="1:12" x14ac:dyDescent="0.25">
      <c r="A345">
        <v>202311</v>
      </c>
      <c r="B345" t="s">
        <v>372</v>
      </c>
      <c r="C345" t="s">
        <v>22</v>
      </c>
      <c r="D345">
        <v>61</v>
      </c>
      <c r="E345">
        <v>89</v>
      </c>
      <c r="F345">
        <v>44</v>
      </c>
      <c r="G345">
        <v>6</v>
      </c>
      <c r="H345">
        <v>46</v>
      </c>
      <c r="I345">
        <v>30</v>
      </c>
      <c r="J345">
        <v>89</v>
      </c>
      <c r="K345" t="s">
        <v>64</v>
      </c>
      <c r="L345" t="s">
        <v>30</v>
      </c>
    </row>
    <row r="346" spans="1:12" x14ac:dyDescent="0.25">
      <c r="A346">
        <v>202311</v>
      </c>
      <c r="B346" t="s">
        <v>373</v>
      </c>
      <c r="C346" t="s">
        <v>22</v>
      </c>
      <c r="D346">
        <v>64</v>
      </c>
      <c r="E346">
        <v>107</v>
      </c>
      <c r="F346">
        <v>44</v>
      </c>
      <c r="G346">
        <v>8</v>
      </c>
      <c r="H346">
        <v>41</v>
      </c>
      <c r="I346">
        <v>33</v>
      </c>
      <c r="J346">
        <v>107</v>
      </c>
      <c r="K346" t="s">
        <v>64</v>
      </c>
      <c r="L346" t="s">
        <v>60</v>
      </c>
    </row>
    <row r="347" spans="1:12" x14ac:dyDescent="0.25">
      <c r="A347">
        <v>202311</v>
      </c>
      <c r="B347" t="s">
        <v>374</v>
      </c>
      <c r="C347" t="s">
        <v>22</v>
      </c>
      <c r="D347">
        <v>64</v>
      </c>
      <c r="E347">
        <v>89</v>
      </c>
      <c r="F347">
        <v>39</v>
      </c>
      <c r="G347">
        <v>15</v>
      </c>
      <c r="H347">
        <v>35</v>
      </c>
      <c r="I347">
        <v>30</v>
      </c>
      <c r="J347">
        <v>89</v>
      </c>
      <c r="K347" t="s">
        <v>64</v>
      </c>
      <c r="L347" t="s">
        <v>30</v>
      </c>
    </row>
    <row r="348" spans="1:12" x14ac:dyDescent="0.25">
      <c r="A348">
        <v>202311</v>
      </c>
      <c r="B348" t="s">
        <v>375</v>
      </c>
      <c r="C348" t="s">
        <v>22</v>
      </c>
      <c r="D348">
        <v>57</v>
      </c>
      <c r="E348">
        <v>79</v>
      </c>
      <c r="F348">
        <v>42</v>
      </c>
      <c r="G348">
        <v>16</v>
      </c>
      <c r="H348">
        <v>45</v>
      </c>
      <c r="I348">
        <v>25</v>
      </c>
      <c r="J348">
        <v>79</v>
      </c>
      <c r="K348" t="s">
        <v>64</v>
      </c>
      <c r="L348" t="s">
        <v>30</v>
      </c>
    </row>
    <row r="349" spans="1:12" x14ac:dyDescent="0.25">
      <c r="A349">
        <v>202311</v>
      </c>
      <c r="B349" t="s">
        <v>376</v>
      </c>
      <c r="C349" t="s">
        <v>22</v>
      </c>
      <c r="D349">
        <v>58</v>
      </c>
      <c r="E349">
        <v>81</v>
      </c>
      <c r="F349">
        <v>43</v>
      </c>
      <c r="G349">
        <v>18</v>
      </c>
      <c r="H349">
        <v>36</v>
      </c>
      <c r="I349">
        <v>29</v>
      </c>
      <c r="J349">
        <v>81</v>
      </c>
      <c r="K349" t="s">
        <v>64</v>
      </c>
      <c r="L349" t="s">
        <v>30</v>
      </c>
    </row>
    <row r="350" spans="1:12" x14ac:dyDescent="0.25">
      <c r="A350">
        <v>202311</v>
      </c>
      <c r="B350" t="s">
        <v>377</v>
      </c>
      <c r="C350" t="s">
        <v>22</v>
      </c>
      <c r="D350">
        <v>57</v>
      </c>
      <c r="E350">
        <v>79</v>
      </c>
      <c r="F350">
        <v>43</v>
      </c>
      <c r="G350">
        <v>16</v>
      </c>
      <c r="H350">
        <v>34</v>
      </c>
      <c r="I350">
        <v>26</v>
      </c>
      <c r="J350">
        <v>79</v>
      </c>
      <c r="K350" t="s">
        <v>64</v>
      </c>
      <c r="L350" t="s">
        <v>30</v>
      </c>
    </row>
    <row r="351" spans="1:12" x14ac:dyDescent="0.25">
      <c r="A351">
        <v>202311</v>
      </c>
      <c r="B351" t="s">
        <v>378</v>
      </c>
      <c r="C351" t="s">
        <v>22</v>
      </c>
      <c r="D351">
        <v>47</v>
      </c>
      <c r="E351">
        <v>66</v>
      </c>
      <c r="F351">
        <v>40</v>
      </c>
      <c r="G351">
        <v>16</v>
      </c>
      <c r="H351">
        <v>38</v>
      </c>
      <c r="I351">
        <v>30</v>
      </c>
      <c r="J351">
        <v>66</v>
      </c>
      <c r="K351" t="s">
        <v>64</v>
      </c>
      <c r="L351" t="s">
        <v>30</v>
      </c>
    </row>
    <row r="352" spans="1:12" x14ac:dyDescent="0.25">
      <c r="A352">
        <v>202311</v>
      </c>
      <c r="B352" t="s">
        <v>379</v>
      </c>
      <c r="C352" t="s">
        <v>22</v>
      </c>
      <c r="D352">
        <v>57</v>
      </c>
      <c r="E352">
        <v>81</v>
      </c>
      <c r="F352">
        <v>42</v>
      </c>
      <c r="G352">
        <v>16</v>
      </c>
      <c r="H352">
        <v>41</v>
      </c>
      <c r="I352">
        <v>37</v>
      </c>
      <c r="J352">
        <v>81</v>
      </c>
      <c r="K352" t="s">
        <v>64</v>
      </c>
      <c r="L352" t="s">
        <v>30</v>
      </c>
    </row>
    <row r="353" spans="1:12" x14ac:dyDescent="0.25">
      <c r="A353">
        <v>202311</v>
      </c>
      <c r="B353" t="s">
        <v>380</v>
      </c>
      <c r="C353" t="s">
        <v>22</v>
      </c>
      <c r="D353">
        <v>52</v>
      </c>
      <c r="E353">
        <v>75</v>
      </c>
      <c r="F353">
        <v>41</v>
      </c>
      <c r="G353">
        <v>16</v>
      </c>
      <c r="H353">
        <v>40</v>
      </c>
      <c r="I353">
        <v>36</v>
      </c>
      <c r="J353">
        <v>75</v>
      </c>
      <c r="K353" t="s">
        <v>64</v>
      </c>
      <c r="L353" t="s">
        <v>30</v>
      </c>
    </row>
    <row r="354" spans="1:12" x14ac:dyDescent="0.25">
      <c r="A354">
        <v>202311</v>
      </c>
      <c r="B354" t="s">
        <v>381</v>
      </c>
      <c r="C354" t="s">
        <v>22</v>
      </c>
      <c r="D354">
        <v>53</v>
      </c>
      <c r="E354">
        <v>120</v>
      </c>
      <c r="F354">
        <v>41</v>
      </c>
      <c r="G354">
        <v>14</v>
      </c>
      <c r="H354">
        <v>34</v>
      </c>
      <c r="I354">
        <v>31</v>
      </c>
      <c r="J354">
        <v>120</v>
      </c>
      <c r="K354" t="s">
        <v>64</v>
      </c>
      <c r="L354" t="s">
        <v>60</v>
      </c>
    </row>
    <row r="355" spans="1:12" x14ac:dyDescent="0.25">
      <c r="A355">
        <v>202311</v>
      </c>
      <c r="B355" t="s">
        <v>382</v>
      </c>
      <c r="C355" t="s">
        <v>22</v>
      </c>
      <c r="D355">
        <v>54</v>
      </c>
      <c r="E355">
        <v>80</v>
      </c>
      <c r="F355">
        <v>43</v>
      </c>
      <c r="G355">
        <v>16</v>
      </c>
      <c r="H355">
        <v>32</v>
      </c>
      <c r="I355">
        <v>24</v>
      </c>
      <c r="J355">
        <v>80</v>
      </c>
      <c r="K355" t="s">
        <v>64</v>
      </c>
      <c r="L355" t="s">
        <v>30</v>
      </c>
    </row>
    <row r="356" spans="1:12" x14ac:dyDescent="0.25">
      <c r="A356">
        <v>202311</v>
      </c>
      <c r="B356" t="s">
        <v>383</v>
      </c>
      <c r="C356" t="s">
        <v>22</v>
      </c>
      <c r="D356">
        <v>52</v>
      </c>
      <c r="E356">
        <v>75</v>
      </c>
      <c r="F356">
        <v>43</v>
      </c>
      <c r="G356">
        <v>15</v>
      </c>
      <c r="H356">
        <v>39</v>
      </c>
      <c r="I356">
        <v>24</v>
      </c>
      <c r="J356">
        <v>75</v>
      </c>
      <c r="K356" t="s">
        <v>64</v>
      </c>
      <c r="L356" t="s">
        <v>30</v>
      </c>
    </row>
    <row r="357" spans="1:12" x14ac:dyDescent="0.25">
      <c r="A357">
        <v>202311</v>
      </c>
      <c r="B357" t="s">
        <v>384</v>
      </c>
      <c r="C357" t="s">
        <v>22</v>
      </c>
      <c r="D357">
        <v>57</v>
      </c>
      <c r="E357">
        <v>87</v>
      </c>
      <c r="F357">
        <v>44</v>
      </c>
      <c r="G357">
        <v>15</v>
      </c>
      <c r="H357">
        <v>36</v>
      </c>
      <c r="I357">
        <v>30</v>
      </c>
      <c r="J357">
        <v>87</v>
      </c>
      <c r="K357" t="s">
        <v>64</v>
      </c>
      <c r="L357" t="s">
        <v>30</v>
      </c>
    </row>
    <row r="358" spans="1:12" x14ac:dyDescent="0.25">
      <c r="A358">
        <v>202311</v>
      </c>
      <c r="B358" t="s">
        <v>385</v>
      </c>
      <c r="C358" t="s">
        <v>22</v>
      </c>
      <c r="D358">
        <v>50</v>
      </c>
      <c r="E358">
        <v>69</v>
      </c>
      <c r="F358">
        <v>42</v>
      </c>
      <c r="G358">
        <v>13</v>
      </c>
      <c r="H358">
        <v>43</v>
      </c>
      <c r="I358">
        <v>30</v>
      </c>
      <c r="J358">
        <v>69</v>
      </c>
      <c r="K358" t="s">
        <v>64</v>
      </c>
      <c r="L358" t="s">
        <v>30</v>
      </c>
    </row>
    <row r="359" spans="1:12" x14ac:dyDescent="0.25">
      <c r="A359">
        <v>202311</v>
      </c>
      <c r="B359" t="s">
        <v>386</v>
      </c>
      <c r="C359" t="s">
        <v>22</v>
      </c>
      <c r="D359">
        <v>56</v>
      </c>
      <c r="E359">
        <v>93</v>
      </c>
      <c r="F359">
        <v>44</v>
      </c>
      <c r="G359">
        <v>11</v>
      </c>
      <c r="H359">
        <v>38</v>
      </c>
      <c r="I359">
        <v>30</v>
      </c>
      <c r="J359">
        <v>93</v>
      </c>
      <c r="K359" t="s">
        <v>64</v>
      </c>
      <c r="L359" t="s">
        <v>30</v>
      </c>
    </row>
    <row r="360" spans="1:12" x14ac:dyDescent="0.25">
      <c r="A360">
        <v>202311</v>
      </c>
      <c r="B360" t="s">
        <v>387</v>
      </c>
      <c r="C360" t="s">
        <v>22</v>
      </c>
      <c r="D360">
        <v>70</v>
      </c>
      <c r="E360">
        <v>101</v>
      </c>
      <c r="F360">
        <v>44</v>
      </c>
      <c r="G360">
        <v>11</v>
      </c>
      <c r="H360">
        <v>33</v>
      </c>
      <c r="I360">
        <v>38</v>
      </c>
      <c r="J360">
        <v>101</v>
      </c>
      <c r="K360" t="s">
        <v>64</v>
      </c>
      <c r="L360" t="s">
        <v>60</v>
      </c>
    </row>
    <row r="361" spans="1:12" x14ac:dyDescent="0.25">
      <c r="A361">
        <v>202311</v>
      </c>
      <c r="B361" t="s">
        <v>388</v>
      </c>
      <c r="C361" t="s">
        <v>22</v>
      </c>
      <c r="D361">
        <v>65</v>
      </c>
      <c r="E361">
        <v>83</v>
      </c>
      <c r="F361">
        <v>43</v>
      </c>
      <c r="G361">
        <v>14</v>
      </c>
      <c r="H361">
        <v>4</v>
      </c>
      <c r="I361">
        <v>29</v>
      </c>
      <c r="J361">
        <v>83</v>
      </c>
      <c r="K361" t="s">
        <v>64</v>
      </c>
      <c r="L361" t="s">
        <v>30</v>
      </c>
    </row>
    <row r="362" spans="1:12" x14ac:dyDescent="0.25">
      <c r="A362">
        <v>202311</v>
      </c>
      <c r="B362" t="s">
        <v>389</v>
      </c>
      <c r="C362" t="s">
        <v>22</v>
      </c>
      <c r="D362">
        <v>55</v>
      </c>
      <c r="E362">
        <v>75</v>
      </c>
      <c r="F362">
        <v>43</v>
      </c>
      <c r="G362">
        <v>15</v>
      </c>
      <c r="H362">
        <v>15</v>
      </c>
      <c r="I362">
        <v>25</v>
      </c>
      <c r="J362">
        <v>75</v>
      </c>
      <c r="K362" t="s">
        <v>64</v>
      </c>
      <c r="L362" t="s">
        <v>30</v>
      </c>
    </row>
    <row r="363" spans="1:12" x14ac:dyDescent="0.25">
      <c r="A363">
        <v>202311</v>
      </c>
      <c r="B363" t="s">
        <v>390</v>
      </c>
      <c r="C363" t="s">
        <v>22</v>
      </c>
      <c r="D363">
        <v>58</v>
      </c>
      <c r="E363">
        <v>76</v>
      </c>
      <c r="F363">
        <v>43</v>
      </c>
      <c r="G363">
        <v>14</v>
      </c>
      <c r="H363">
        <v>31</v>
      </c>
      <c r="I363">
        <v>26</v>
      </c>
      <c r="J363">
        <v>76</v>
      </c>
      <c r="K363" t="s">
        <v>64</v>
      </c>
      <c r="L363" t="s">
        <v>30</v>
      </c>
    </row>
    <row r="364" spans="1:12" x14ac:dyDescent="0.25">
      <c r="A364">
        <v>202311</v>
      </c>
      <c r="B364" t="s">
        <v>391</v>
      </c>
      <c r="C364" t="s">
        <v>22</v>
      </c>
      <c r="D364">
        <v>62</v>
      </c>
      <c r="E364">
        <v>96</v>
      </c>
      <c r="F364">
        <v>45</v>
      </c>
      <c r="G364">
        <v>15</v>
      </c>
      <c r="H364">
        <v>29</v>
      </c>
      <c r="I364">
        <v>34</v>
      </c>
      <c r="J364">
        <v>96</v>
      </c>
      <c r="K364" t="s">
        <v>64</v>
      </c>
      <c r="L364" t="s">
        <v>30</v>
      </c>
    </row>
    <row r="365" spans="1:12" x14ac:dyDescent="0.25">
      <c r="A365">
        <v>202311</v>
      </c>
      <c r="B365" t="s">
        <v>392</v>
      </c>
      <c r="C365" t="s">
        <v>22</v>
      </c>
      <c r="D365">
        <v>58</v>
      </c>
      <c r="E365">
        <v>82</v>
      </c>
      <c r="F365">
        <v>44</v>
      </c>
      <c r="G365">
        <v>11</v>
      </c>
      <c r="H365">
        <v>31</v>
      </c>
      <c r="I365">
        <v>26</v>
      </c>
      <c r="J365">
        <v>82</v>
      </c>
      <c r="K365" t="s">
        <v>64</v>
      </c>
      <c r="L365" t="s">
        <v>30</v>
      </c>
    </row>
    <row r="366" spans="1:12" x14ac:dyDescent="0.25">
      <c r="A366">
        <v>202311</v>
      </c>
      <c r="B366" t="s">
        <v>393</v>
      </c>
      <c r="C366" t="s">
        <v>22</v>
      </c>
      <c r="D366">
        <v>38</v>
      </c>
      <c r="E366">
        <v>67</v>
      </c>
      <c r="F366">
        <v>43</v>
      </c>
      <c r="G366">
        <v>12</v>
      </c>
      <c r="H366">
        <v>34</v>
      </c>
      <c r="I366">
        <v>34</v>
      </c>
      <c r="J366">
        <v>67</v>
      </c>
      <c r="K366" t="s">
        <v>64</v>
      </c>
      <c r="L366" t="s">
        <v>30</v>
      </c>
    </row>
    <row r="367" spans="1:12" x14ac:dyDescent="0.25">
      <c r="A367">
        <v>202212</v>
      </c>
      <c r="B367" t="s">
        <v>86</v>
      </c>
      <c r="C367" t="s">
        <v>56</v>
      </c>
      <c r="D367">
        <v>59</v>
      </c>
      <c r="E367">
        <v>74</v>
      </c>
      <c r="F367">
        <v>46</v>
      </c>
      <c r="G367">
        <v>15</v>
      </c>
      <c r="H367">
        <v>50</v>
      </c>
      <c r="I367">
        <v>31</v>
      </c>
      <c r="J367">
        <v>74</v>
      </c>
      <c r="K367" t="s">
        <v>64</v>
      </c>
      <c r="L367" t="s">
        <v>30</v>
      </c>
    </row>
    <row r="368" spans="1:12" x14ac:dyDescent="0.25">
      <c r="A368">
        <v>202212</v>
      </c>
      <c r="B368" t="s">
        <v>87</v>
      </c>
      <c r="C368" t="s">
        <v>56</v>
      </c>
      <c r="D368">
        <v>55</v>
      </c>
      <c r="E368">
        <v>67</v>
      </c>
      <c r="F368">
        <v>51</v>
      </c>
      <c r="G368">
        <v>14</v>
      </c>
      <c r="H368">
        <v>42</v>
      </c>
      <c r="I368">
        <v>30</v>
      </c>
      <c r="J368">
        <v>67</v>
      </c>
      <c r="K368" t="s">
        <v>64</v>
      </c>
      <c r="L368" t="s">
        <v>30</v>
      </c>
    </row>
    <row r="369" spans="1:12" x14ac:dyDescent="0.25">
      <c r="A369">
        <v>202212</v>
      </c>
      <c r="B369" t="s">
        <v>88</v>
      </c>
      <c r="C369" t="s">
        <v>56</v>
      </c>
      <c r="D369">
        <v>56</v>
      </c>
      <c r="E369">
        <v>73</v>
      </c>
      <c r="F369">
        <v>50</v>
      </c>
      <c r="G369">
        <v>15</v>
      </c>
      <c r="H369">
        <v>49</v>
      </c>
      <c r="I369">
        <v>31</v>
      </c>
      <c r="J369">
        <v>73</v>
      </c>
      <c r="K369" t="s">
        <v>64</v>
      </c>
      <c r="L369" t="s">
        <v>30</v>
      </c>
    </row>
    <row r="370" spans="1:12" x14ac:dyDescent="0.25">
      <c r="A370">
        <v>202212</v>
      </c>
      <c r="B370" t="s">
        <v>89</v>
      </c>
      <c r="C370" t="s">
        <v>56</v>
      </c>
      <c r="D370">
        <v>58</v>
      </c>
      <c r="E370">
        <v>70</v>
      </c>
      <c r="F370">
        <v>50</v>
      </c>
      <c r="G370">
        <v>19</v>
      </c>
      <c r="H370">
        <v>45</v>
      </c>
      <c r="I370">
        <v>34</v>
      </c>
      <c r="J370">
        <v>70</v>
      </c>
      <c r="K370" t="s">
        <v>64</v>
      </c>
      <c r="L370" t="s">
        <v>30</v>
      </c>
    </row>
    <row r="371" spans="1:12" x14ac:dyDescent="0.25">
      <c r="A371">
        <v>202212</v>
      </c>
      <c r="B371" t="s">
        <v>90</v>
      </c>
      <c r="C371" t="s">
        <v>56</v>
      </c>
      <c r="D371">
        <v>61</v>
      </c>
      <c r="E371">
        <v>81</v>
      </c>
      <c r="F371">
        <v>52</v>
      </c>
      <c r="G371">
        <v>19</v>
      </c>
      <c r="H371">
        <v>48</v>
      </c>
      <c r="I371">
        <v>33</v>
      </c>
      <c r="J371">
        <v>81</v>
      </c>
      <c r="K371" t="s">
        <v>64</v>
      </c>
      <c r="L371" t="s">
        <v>30</v>
      </c>
    </row>
    <row r="372" spans="1:12" x14ac:dyDescent="0.25">
      <c r="A372">
        <v>202212</v>
      </c>
      <c r="B372" t="s">
        <v>91</v>
      </c>
      <c r="C372" t="s">
        <v>56</v>
      </c>
      <c r="D372">
        <v>66</v>
      </c>
      <c r="E372">
        <v>86</v>
      </c>
      <c r="F372">
        <v>49</v>
      </c>
      <c r="G372">
        <v>24</v>
      </c>
      <c r="H372">
        <v>41</v>
      </c>
      <c r="I372">
        <v>44</v>
      </c>
      <c r="J372">
        <v>86</v>
      </c>
      <c r="K372" t="s">
        <v>64</v>
      </c>
      <c r="L372" t="s">
        <v>30</v>
      </c>
    </row>
    <row r="373" spans="1:12" x14ac:dyDescent="0.25">
      <c r="A373">
        <v>202212</v>
      </c>
      <c r="B373" t="s">
        <v>92</v>
      </c>
      <c r="C373" t="s">
        <v>56</v>
      </c>
      <c r="D373">
        <v>51</v>
      </c>
      <c r="E373">
        <v>68</v>
      </c>
      <c r="F373">
        <v>49</v>
      </c>
      <c r="G373">
        <v>21</v>
      </c>
      <c r="H373">
        <v>37</v>
      </c>
      <c r="I373">
        <v>40</v>
      </c>
      <c r="J373">
        <v>68</v>
      </c>
      <c r="K373" t="s">
        <v>64</v>
      </c>
      <c r="L373" t="s">
        <v>30</v>
      </c>
    </row>
    <row r="374" spans="1:12" x14ac:dyDescent="0.25">
      <c r="A374">
        <v>202212</v>
      </c>
      <c r="B374" t="s">
        <v>93</v>
      </c>
      <c r="C374" t="s">
        <v>56</v>
      </c>
      <c r="D374">
        <v>40</v>
      </c>
      <c r="E374">
        <v>63</v>
      </c>
      <c r="F374">
        <v>43</v>
      </c>
      <c r="G374">
        <v>16</v>
      </c>
      <c r="H374">
        <v>47</v>
      </c>
      <c r="I374">
        <v>35</v>
      </c>
      <c r="J374">
        <v>63</v>
      </c>
      <c r="K374" t="s">
        <v>64</v>
      </c>
      <c r="L374" t="s">
        <v>30</v>
      </c>
    </row>
    <row r="375" spans="1:12" x14ac:dyDescent="0.25">
      <c r="A375">
        <v>202212</v>
      </c>
      <c r="B375" t="s">
        <v>94</v>
      </c>
      <c r="C375" t="s">
        <v>56</v>
      </c>
      <c r="D375">
        <v>54</v>
      </c>
      <c r="E375">
        <v>69</v>
      </c>
      <c r="F375">
        <v>51</v>
      </c>
      <c r="G375">
        <v>18</v>
      </c>
      <c r="H375">
        <v>31</v>
      </c>
      <c r="I375">
        <v>41</v>
      </c>
      <c r="J375">
        <v>69</v>
      </c>
      <c r="K375" t="s">
        <v>64</v>
      </c>
      <c r="L375" t="s">
        <v>30</v>
      </c>
    </row>
    <row r="376" spans="1:12" x14ac:dyDescent="0.25">
      <c r="A376">
        <v>202212</v>
      </c>
      <c r="B376" t="s">
        <v>95</v>
      </c>
      <c r="C376" t="s">
        <v>56</v>
      </c>
      <c r="D376" t="s">
        <v>14</v>
      </c>
      <c r="E376">
        <v>61</v>
      </c>
      <c r="F376">
        <v>50</v>
      </c>
      <c r="G376">
        <v>27</v>
      </c>
      <c r="H376">
        <v>29</v>
      </c>
      <c r="I376">
        <v>35</v>
      </c>
      <c r="J376">
        <v>61</v>
      </c>
      <c r="K376" t="s">
        <v>64</v>
      </c>
      <c r="L376" t="s">
        <v>30</v>
      </c>
    </row>
    <row r="377" spans="1:12" x14ac:dyDescent="0.25">
      <c r="A377">
        <v>202212</v>
      </c>
      <c r="B377" t="s">
        <v>96</v>
      </c>
      <c r="C377" t="s">
        <v>56</v>
      </c>
      <c r="D377">
        <v>43</v>
      </c>
      <c r="E377">
        <v>61</v>
      </c>
      <c r="F377">
        <v>44</v>
      </c>
      <c r="G377">
        <v>20</v>
      </c>
      <c r="H377">
        <v>31</v>
      </c>
      <c r="I377">
        <v>32</v>
      </c>
      <c r="J377">
        <v>61</v>
      </c>
      <c r="K377" t="s">
        <v>64</v>
      </c>
      <c r="L377" t="s">
        <v>30</v>
      </c>
    </row>
    <row r="378" spans="1:12" x14ac:dyDescent="0.25">
      <c r="A378">
        <v>202212</v>
      </c>
      <c r="B378" t="s">
        <v>97</v>
      </c>
      <c r="C378" t="s">
        <v>56</v>
      </c>
      <c r="D378">
        <v>24</v>
      </c>
      <c r="E378">
        <v>38</v>
      </c>
      <c r="F378">
        <v>41</v>
      </c>
      <c r="G378">
        <v>10</v>
      </c>
      <c r="H378">
        <v>32</v>
      </c>
      <c r="I378">
        <v>22</v>
      </c>
      <c r="J378">
        <v>41</v>
      </c>
      <c r="K378" t="s">
        <v>62</v>
      </c>
      <c r="L378" t="s">
        <v>16</v>
      </c>
    </row>
    <row r="379" spans="1:12" x14ac:dyDescent="0.25">
      <c r="A379">
        <v>202212</v>
      </c>
      <c r="B379" t="s">
        <v>98</v>
      </c>
      <c r="C379" t="s">
        <v>56</v>
      </c>
      <c r="D379">
        <v>26</v>
      </c>
      <c r="E379">
        <v>37</v>
      </c>
      <c r="F379">
        <v>43</v>
      </c>
      <c r="G379">
        <v>13</v>
      </c>
      <c r="H379">
        <v>28</v>
      </c>
      <c r="I379">
        <v>23</v>
      </c>
      <c r="J379">
        <v>43</v>
      </c>
      <c r="K379" t="s">
        <v>62</v>
      </c>
      <c r="L379" t="s">
        <v>16</v>
      </c>
    </row>
    <row r="380" spans="1:12" x14ac:dyDescent="0.25">
      <c r="A380">
        <v>202212</v>
      </c>
      <c r="B380" t="s">
        <v>99</v>
      </c>
      <c r="C380" t="s">
        <v>56</v>
      </c>
      <c r="D380">
        <v>25</v>
      </c>
      <c r="E380">
        <v>36</v>
      </c>
      <c r="F380">
        <v>41</v>
      </c>
      <c r="G380">
        <v>10</v>
      </c>
      <c r="H380">
        <v>30</v>
      </c>
      <c r="I380">
        <v>17</v>
      </c>
      <c r="J380">
        <v>41</v>
      </c>
      <c r="K380" t="s">
        <v>62</v>
      </c>
      <c r="L380" t="s">
        <v>16</v>
      </c>
    </row>
    <row r="381" spans="1:12" x14ac:dyDescent="0.25">
      <c r="A381">
        <v>202212</v>
      </c>
      <c r="B381" t="s">
        <v>100</v>
      </c>
      <c r="C381" t="s">
        <v>56</v>
      </c>
      <c r="D381">
        <v>28</v>
      </c>
      <c r="E381">
        <v>44</v>
      </c>
      <c r="F381">
        <v>45</v>
      </c>
      <c r="G381">
        <v>10</v>
      </c>
      <c r="H381">
        <v>29</v>
      </c>
      <c r="I381">
        <v>23</v>
      </c>
      <c r="J381">
        <v>45</v>
      </c>
      <c r="K381" t="s">
        <v>62</v>
      </c>
      <c r="L381" t="s">
        <v>16</v>
      </c>
    </row>
    <row r="382" spans="1:12" x14ac:dyDescent="0.25">
      <c r="A382">
        <v>202212</v>
      </c>
      <c r="B382" t="s">
        <v>101</v>
      </c>
      <c r="C382" t="s">
        <v>56</v>
      </c>
      <c r="D382">
        <v>49</v>
      </c>
      <c r="E382">
        <v>61</v>
      </c>
      <c r="F382">
        <v>52</v>
      </c>
      <c r="G382">
        <v>12</v>
      </c>
      <c r="H382">
        <v>28</v>
      </c>
      <c r="I382">
        <v>30</v>
      </c>
      <c r="J382">
        <v>61</v>
      </c>
      <c r="K382" t="s">
        <v>64</v>
      </c>
      <c r="L382" t="s">
        <v>30</v>
      </c>
    </row>
    <row r="383" spans="1:12" x14ac:dyDescent="0.25">
      <c r="A383">
        <v>202212</v>
      </c>
      <c r="B383" t="s">
        <v>102</v>
      </c>
      <c r="C383" t="s">
        <v>56</v>
      </c>
      <c r="D383" t="s">
        <v>14</v>
      </c>
      <c r="E383">
        <v>84</v>
      </c>
      <c r="F383">
        <v>52</v>
      </c>
      <c r="G383">
        <v>29</v>
      </c>
      <c r="H383">
        <v>38</v>
      </c>
      <c r="I383">
        <v>45</v>
      </c>
      <c r="J383">
        <v>84</v>
      </c>
      <c r="K383" t="s">
        <v>64</v>
      </c>
      <c r="L383" t="s">
        <v>30</v>
      </c>
    </row>
    <row r="384" spans="1:12" x14ac:dyDescent="0.25">
      <c r="A384">
        <v>202212</v>
      </c>
      <c r="B384" t="s">
        <v>103</v>
      </c>
      <c r="C384" t="s">
        <v>56</v>
      </c>
      <c r="D384" t="s">
        <v>14</v>
      </c>
      <c r="E384">
        <v>89</v>
      </c>
      <c r="F384">
        <v>49</v>
      </c>
      <c r="G384">
        <v>21</v>
      </c>
      <c r="H384">
        <v>46</v>
      </c>
      <c r="I384">
        <v>45</v>
      </c>
      <c r="J384">
        <v>89</v>
      </c>
      <c r="K384" t="s">
        <v>64</v>
      </c>
      <c r="L384" t="s">
        <v>30</v>
      </c>
    </row>
    <row r="385" spans="1:12" x14ac:dyDescent="0.25">
      <c r="A385">
        <v>202212</v>
      </c>
      <c r="B385" t="s">
        <v>104</v>
      </c>
      <c r="C385" t="s">
        <v>56</v>
      </c>
      <c r="D385" t="s">
        <v>14</v>
      </c>
      <c r="E385">
        <v>97</v>
      </c>
      <c r="F385">
        <v>57</v>
      </c>
      <c r="G385">
        <v>27</v>
      </c>
      <c r="H385">
        <v>39</v>
      </c>
      <c r="I385">
        <v>48</v>
      </c>
      <c r="J385">
        <v>97</v>
      </c>
      <c r="K385" t="s">
        <v>64</v>
      </c>
      <c r="L385" t="s">
        <v>30</v>
      </c>
    </row>
    <row r="386" spans="1:12" x14ac:dyDescent="0.25">
      <c r="A386">
        <v>202212</v>
      </c>
      <c r="B386" t="s">
        <v>105</v>
      </c>
      <c r="C386" t="s">
        <v>56</v>
      </c>
      <c r="D386" t="s">
        <v>14</v>
      </c>
      <c r="E386">
        <v>96</v>
      </c>
      <c r="F386">
        <v>54</v>
      </c>
      <c r="G386">
        <v>22</v>
      </c>
      <c r="H386">
        <v>29</v>
      </c>
      <c r="I386">
        <v>47</v>
      </c>
      <c r="J386">
        <v>96</v>
      </c>
      <c r="K386" t="s">
        <v>64</v>
      </c>
      <c r="L386" t="s">
        <v>30</v>
      </c>
    </row>
    <row r="387" spans="1:12" x14ac:dyDescent="0.25">
      <c r="A387">
        <v>202212</v>
      </c>
      <c r="B387" t="s">
        <v>106</v>
      </c>
      <c r="C387" t="s">
        <v>56</v>
      </c>
      <c r="D387" t="s">
        <v>14</v>
      </c>
      <c r="E387">
        <v>59</v>
      </c>
      <c r="F387">
        <v>62</v>
      </c>
      <c r="G387">
        <v>45</v>
      </c>
      <c r="H387">
        <v>25</v>
      </c>
      <c r="I387">
        <v>32</v>
      </c>
      <c r="J387">
        <v>62</v>
      </c>
      <c r="K387" t="s">
        <v>62</v>
      </c>
      <c r="L387" t="s">
        <v>30</v>
      </c>
    </row>
    <row r="388" spans="1:12" x14ac:dyDescent="0.25">
      <c r="A388">
        <v>202212</v>
      </c>
      <c r="B388" t="s">
        <v>107</v>
      </c>
      <c r="C388" t="s">
        <v>56</v>
      </c>
      <c r="D388">
        <v>31</v>
      </c>
      <c r="E388">
        <v>57</v>
      </c>
      <c r="F388">
        <v>59</v>
      </c>
      <c r="G388">
        <v>49</v>
      </c>
      <c r="H388">
        <v>23</v>
      </c>
      <c r="I388">
        <v>24</v>
      </c>
      <c r="J388">
        <v>59</v>
      </c>
      <c r="K388" t="s">
        <v>62</v>
      </c>
      <c r="L388" t="s">
        <v>30</v>
      </c>
    </row>
    <row r="389" spans="1:12" x14ac:dyDescent="0.25">
      <c r="A389">
        <v>202212</v>
      </c>
      <c r="B389" t="s">
        <v>108</v>
      </c>
      <c r="C389" t="s">
        <v>56</v>
      </c>
      <c r="D389">
        <v>26</v>
      </c>
      <c r="E389">
        <v>40</v>
      </c>
      <c r="F389">
        <v>57</v>
      </c>
      <c r="G389">
        <v>38</v>
      </c>
      <c r="H389">
        <v>21</v>
      </c>
      <c r="I389">
        <v>18</v>
      </c>
      <c r="J389">
        <v>57</v>
      </c>
      <c r="K389" t="s">
        <v>62</v>
      </c>
      <c r="L389" t="s">
        <v>30</v>
      </c>
    </row>
    <row r="390" spans="1:12" x14ac:dyDescent="0.25">
      <c r="A390">
        <v>202212</v>
      </c>
      <c r="B390" t="s">
        <v>109</v>
      </c>
      <c r="C390" t="s">
        <v>56</v>
      </c>
      <c r="D390">
        <v>46</v>
      </c>
      <c r="E390">
        <v>68</v>
      </c>
      <c r="F390">
        <v>57</v>
      </c>
      <c r="G390">
        <v>55</v>
      </c>
      <c r="H390">
        <v>26</v>
      </c>
      <c r="I390">
        <v>24</v>
      </c>
      <c r="J390">
        <v>68</v>
      </c>
      <c r="K390" t="s">
        <v>64</v>
      </c>
      <c r="L390" t="s">
        <v>30</v>
      </c>
    </row>
    <row r="391" spans="1:12" x14ac:dyDescent="0.25">
      <c r="A391">
        <v>202212</v>
      </c>
      <c r="B391" t="s">
        <v>110</v>
      </c>
      <c r="C391" t="s">
        <v>56</v>
      </c>
      <c r="D391">
        <v>36</v>
      </c>
      <c r="E391">
        <v>51</v>
      </c>
      <c r="F391">
        <v>57</v>
      </c>
      <c r="G391">
        <v>45</v>
      </c>
      <c r="H391">
        <v>20</v>
      </c>
      <c r="I391">
        <v>18</v>
      </c>
      <c r="J391">
        <v>57</v>
      </c>
      <c r="K391" t="s">
        <v>62</v>
      </c>
      <c r="L391" t="s">
        <v>30</v>
      </c>
    </row>
    <row r="392" spans="1:12" x14ac:dyDescent="0.25">
      <c r="A392">
        <v>202212</v>
      </c>
      <c r="B392" t="s">
        <v>111</v>
      </c>
      <c r="C392" t="s">
        <v>56</v>
      </c>
      <c r="D392">
        <v>43</v>
      </c>
      <c r="E392">
        <v>62</v>
      </c>
      <c r="F392">
        <v>58</v>
      </c>
      <c r="G392">
        <v>54</v>
      </c>
      <c r="H392">
        <v>21</v>
      </c>
      <c r="I392">
        <v>27</v>
      </c>
      <c r="J392">
        <v>62</v>
      </c>
      <c r="K392" t="s">
        <v>64</v>
      </c>
      <c r="L392" t="s">
        <v>30</v>
      </c>
    </row>
    <row r="393" spans="1:12" x14ac:dyDescent="0.25">
      <c r="A393">
        <v>202212</v>
      </c>
      <c r="B393" t="s">
        <v>112</v>
      </c>
      <c r="C393" t="s">
        <v>56</v>
      </c>
      <c r="D393">
        <v>29</v>
      </c>
      <c r="E393">
        <v>42</v>
      </c>
      <c r="F393">
        <v>58</v>
      </c>
      <c r="G393">
        <v>42</v>
      </c>
      <c r="H393">
        <v>15</v>
      </c>
      <c r="I393">
        <v>18</v>
      </c>
      <c r="J393">
        <v>58</v>
      </c>
      <c r="K393" t="s">
        <v>62</v>
      </c>
      <c r="L393" t="s">
        <v>30</v>
      </c>
    </row>
    <row r="394" spans="1:12" x14ac:dyDescent="0.25">
      <c r="A394">
        <v>202212</v>
      </c>
      <c r="B394" t="s">
        <v>113</v>
      </c>
      <c r="C394" t="s">
        <v>56</v>
      </c>
      <c r="D394">
        <v>35</v>
      </c>
      <c r="E394">
        <v>51</v>
      </c>
      <c r="F394">
        <v>57</v>
      </c>
      <c r="G394">
        <v>41</v>
      </c>
      <c r="H394">
        <v>15</v>
      </c>
      <c r="I394">
        <v>19</v>
      </c>
      <c r="J394">
        <v>57</v>
      </c>
      <c r="K394" t="s">
        <v>62</v>
      </c>
      <c r="L394" t="s">
        <v>30</v>
      </c>
    </row>
    <row r="395" spans="1:12" x14ac:dyDescent="0.25">
      <c r="A395">
        <v>202212</v>
      </c>
      <c r="B395" t="s">
        <v>114</v>
      </c>
      <c r="C395" t="s">
        <v>56</v>
      </c>
      <c r="D395">
        <v>23</v>
      </c>
      <c r="E395">
        <v>23</v>
      </c>
      <c r="F395">
        <v>57</v>
      </c>
      <c r="G395">
        <v>12</v>
      </c>
      <c r="H395">
        <v>16</v>
      </c>
      <c r="I395">
        <v>15</v>
      </c>
      <c r="J395">
        <v>57</v>
      </c>
      <c r="K395" t="s">
        <v>62</v>
      </c>
      <c r="L395" t="s">
        <v>30</v>
      </c>
    </row>
    <row r="396" spans="1:12" x14ac:dyDescent="0.25">
      <c r="A396">
        <v>202212</v>
      </c>
      <c r="B396" t="s">
        <v>115</v>
      </c>
      <c r="C396" t="s">
        <v>56</v>
      </c>
      <c r="D396">
        <v>40</v>
      </c>
      <c r="E396">
        <v>55</v>
      </c>
      <c r="F396">
        <v>57</v>
      </c>
      <c r="G396">
        <v>21</v>
      </c>
      <c r="H396">
        <v>17</v>
      </c>
      <c r="I396">
        <v>24</v>
      </c>
      <c r="J396">
        <v>57</v>
      </c>
      <c r="K396" t="s">
        <v>62</v>
      </c>
      <c r="L396" t="s">
        <v>30</v>
      </c>
    </row>
    <row r="397" spans="1:12" x14ac:dyDescent="0.25">
      <c r="A397">
        <v>202212</v>
      </c>
      <c r="B397" t="s">
        <v>116</v>
      </c>
      <c r="C397" t="s">
        <v>56</v>
      </c>
      <c r="D397">
        <v>47</v>
      </c>
      <c r="E397">
        <v>58</v>
      </c>
      <c r="F397">
        <v>56</v>
      </c>
      <c r="G397">
        <v>21</v>
      </c>
      <c r="H397">
        <v>23</v>
      </c>
      <c r="I397">
        <v>24</v>
      </c>
      <c r="J397">
        <v>58</v>
      </c>
      <c r="K397" t="s">
        <v>64</v>
      </c>
      <c r="L397" t="s">
        <v>30</v>
      </c>
    </row>
    <row r="398" spans="1:12" x14ac:dyDescent="0.25">
      <c r="A398">
        <v>202301</v>
      </c>
      <c r="B398" t="s">
        <v>117</v>
      </c>
      <c r="C398" t="s">
        <v>56</v>
      </c>
      <c r="D398">
        <v>44</v>
      </c>
      <c r="E398">
        <v>61</v>
      </c>
      <c r="F398">
        <v>56</v>
      </c>
      <c r="G398">
        <v>16</v>
      </c>
      <c r="H398">
        <v>20</v>
      </c>
      <c r="I398">
        <v>19</v>
      </c>
      <c r="J398">
        <v>61</v>
      </c>
      <c r="K398" t="s">
        <v>64</v>
      </c>
      <c r="L398" t="s">
        <v>30</v>
      </c>
    </row>
    <row r="399" spans="1:12" x14ac:dyDescent="0.25">
      <c r="A399">
        <v>202301</v>
      </c>
      <c r="B399" t="s">
        <v>118</v>
      </c>
      <c r="C399" t="s">
        <v>56</v>
      </c>
      <c r="D399">
        <v>34</v>
      </c>
      <c r="E399">
        <v>43</v>
      </c>
      <c r="F399">
        <v>59</v>
      </c>
      <c r="G399">
        <v>15</v>
      </c>
      <c r="H399">
        <v>21</v>
      </c>
      <c r="I399">
        <v>19</v>
      </c>
      <c r="J399">
        <v>59</v>
      </c>
      <c r="K399" t="s">
        <v>62</v>
      </c>
      <c r="L399" t="s">
        <v>30</v>
      </c>
    </row>
    <row r="400" spans="1:12" x14ac:dyDescent="0.25">
      <c r="A400">
        <v>202301</v>
      </c>
      <c r="B400" t="s">
        <v>119</v>
      </c>
      <c r="C400" t="s">
        <v>56</v>
      </c>
      <c r="D400">
        <v>28</v>
      </c>
      <c r="E400">
        <v>34</v>
      </c>
      <c r="F400">
        <v>57</v>
      </c>
      <c r="G400">
        <v>13</v>
      </c>
      <c r="H400">
        <v>21</v>
      </c>
      <c r="I400">
        <v>16</v>
      </c>
      <c r="J400">
        <v>57</v>
      </c>
      <c r="K400" t="s">
        <v>62</v>
      </c>
      <c r="L400" t="s">
        <v>30</v>
      </c>
    </row>
    <row r="401" spans="1:12" x14ac:dyDescent="0.25">
      <c r="A401">
        <v>202301</v>
      </c>
      <c r="B401" t="s">
        <v>120</v>
      </c>
      <c r="C401" t="s">
        <v>56</v>
      </c>
      <c r="D401">
        <v>31</v>
      </c>
      <c r="E401">
        <v>49</v>
      </c>
      <c r="F401">
        <v>60</v>
      </c>
      <c r="G401">
        <v>17</v>
      </c>
      <c r="H401">
        <v>21</v>
      </c>
      <c r="I401">
        <v>26</v>
      </c>
      <c r="J401">
        <v>60</v>
      </c>
      <c r="K401" t="s">
        <v>62</v>
      </c>
      <c r="L401" t="s">
        <v>30</v>
      </c>
    </row>
    <row r="402" spans="1:12" x14ac:dyDescent="0.25">
      <c r="A402">
        <v>202301</v>
      </c>
      <c r="B402" t="s">
        <v>121</v>
      </c>
      <c r="C402" t="s">
        <v>56</v>
      </c>
      <c r="D402">
        <v>37</v>
      </c>
      <c r="E402">
        <v>53</v>
      </c>
      <c r="F402">
        <v>57</v>
      </c>
      <c r="G402">
        <v>26</v>
      </c>
      <c r="H402">
        <v>21</v>
      </c>
      <c r="I402">
        <v>35</v>
      </c>
      <c r="J402">
        <v>57</v>
      </c>
      <c r="K402" t="s">
        <v>62</v>
      </c>
      <c r="L402" t="s">
        <v>30</v>
      </c>
    </row>
    <row r="403" spans="1:12" x14ac:dyDescent="0.25">
      <c r="A403">
        <v>202301</v>
      </c>
      <c r="B403" t="s">
        <v>122</v>
      </c>
      <c r="C403" t="s">
        <v>56</v>
      </c>
      <c r="D403">
        <v>30</v>
      </c>
      <c r="E403">
        <v>43</v>
      </c>
      <c r="F403">
        <v>56</v>
      </c>
      <c r="G403">
        <v>14</v>
      </c>
      <c r="H403">
        <v>18</v>
      </c>
      <c r="I403">
        <v>19</v>
      </c>
      <c r="J403">
        <v>56</v>
      </c>
      <c r="K403" t="s">
        <v>62</v>
      </c>
      <c r="L403" t="s">
        <v>30</v>
      </c>
    </row>
    <row r="404" spans="1:12" x14ac:dyDescent="0.25">
      <c r="A404">
        <v>202301</v>
      </c>
      <c r="B404" t="s">
        <v>123</v>
      </c>
      <c r="C404" t="s">
        <v>56</v>
      </c>
      <c r="D404">
        <v>23</v>
      </c>
      <c r="E404">
        <v>44</v>
      </c>
      <c r="F404">
        <v>56</v>
      </c>
      <c r="G404">
        <v>11</v>
      </c>
      <c r="H404">
        <v>17</v>
      </c>
      <c r="I404">
        <v>15</v>
      </c>
      <c r="J404">
        <v>56</v>
      </c>
      <c r="K404" t="s">
        <v>62</v>
      </c>
      <c r="L404" t="s">
        <v>30</v>
      </c>
    </row>
    <row r="405" spans="1:12" x14ac:dyDescent="0.25">
      <c r="A405">
        <v>202301</v>
      </c>
      <c r="B405" t="s">
        <v>124</v>
      </c>
      <c r="C405" t="s">
        <v>56</v>
      </c>
      <c r="D405">
        <v>28</v>
      </c>
      <c r="E405">
        <v>60</v>
      </c>
      <c r="F405">
        <v>56</v>
      </c>
      <c r="G405">
        <v>10</v>
      </c>
      <c r="H405">
        <v>17</v>
      </c>
      <c r="I405">
        <v>10</v>
      </c>
      <c r="J405">
        <v>60</v>
      </c>
      <c r="K405" t="s">
        <v>64</v>
      </c>
      <c r="L405" t="s">
        <v>30</v>
      </c>
    </row>
    <row r="406" spans="1:12" x14ac:dyDescent="0.25">
      <c r="A406">
        <v>202301</v>
      </c>
      <c r="B406" t="s">
        <v>125</v>
      </c>
      <c r="C406" t="s">
        <v>56</v>
      </c>
      <c r="D406">
        <v>24</v>
      </c>
      <c r="E406">
        <v>44</v>
      </c>
      <c r="F406">
        <v>57</v>
      </c>
      <c r="G406">
        <v>9</v>
      </c>
      <c r="H406">
        <v>19</v>
      </c>
      <c r="I406">
        <v>17</v>
      </c>
      <c r="J406">
        <v>57</v>
      </c>
      <c r="K406" t="s">
        <v>62</v>
      </c>
      <c r="L406" t="s">
        <v>30</v>
      </c>
    </row>
    <row r="407" spans="1:12" x14ac:dyDescent="0.25">
      <c r="A407">
        <v>202301</v>
      </c>
      <c r="B407" t="s">
        <v>126</v>
      </c>
      <c r="C407" t="s">
        <v>56</v>
      </c>
      <c r="D407">
        <v>35</v>
      </c>
      <c r="E407">
        <v>51</v>
      </c>
      <c r="F407">
        <v>56</v>
      </c>
      <c r="G407">
        <v>10</v>
      </c>
      <c r="H407">
        <v>20</v>
      </c>
      <c r="I407">
        <v>21</v>
      </c>
      <c r="J407">
        <v>56</v>
      </c>
      <c r="K407" t="s">
        <v>62</v>
      </c>
      <c r="L407" t="s">
        <v>30</v>
      </c>
    </row>
    <row r="408" spans="1:12" x14ac:dyDescent="0.25">
      <c r="A408">
        <v>202301</v>
      </c>
      <c r="B408" t="s">
        <v>127</v>
      </c>
      <c r="C408" t="s">
        <v>56</v>
      </c>
      <c r="D408">
        <v>40</v>
      </c>
      <c r="E408">
        <v>65</v>
      </c>
      <c r="F408">
        <v>58</v>
      </c>
      <c r="G408">
        <v>18</v>
      </c>
      <c r="H408">
        <v>28</v>
      </c>
      <c r="I408">
        <v>27</v>
      </c>
      <c r="J408">
        <v>65</v>
      </c>
      <c r="K408" t="s">
        <v>64</v>
      </c>
      <c r="L408" t="s">
        <v>30</v>
      </c>
    </row>
    <row r="409" spans="1:12" x14ac:dyDescent="0.25">
      <c r="A409">
        <v>202301</v>
      </c>
      <c r="B409" t="s">
        <v>128</v>
      </c>
      <c r="C409" t="s">
        <v>56</v>
      </c>
      <c r="D409">
        <v>69</v>
      </c>
      <c r="E409">
        <v>87</v>
      </c>
      <c r="F409">
        <v>60</v>
      </c>
      <c r="G409">
        <v>17</v>
      </c>
      <c r="H409">
        <v>38</v>
      </c>
      <c r="I409">
        <v>32</v>
      </c>
      <c r="J409">
        <v>87</v>
      </c>
      <c r="K409" t="s">
        <v>64</v>
      </c>
      <c r="L409" t="s">
        <v>30</v>
      </c>
    </row>
    <row r="410" spans="1:12" x14ac:dyDescent="0.25">
      <c r="A410">
        <v>202301</v>
      </c>
      <c r="B410" t="s">
        <v>129</v>
      </c>
      <c r="C410" t="s">
        <v>56</v>
      </c>
      <c r="D410">
        <v>62</v>
      </c>
      <c r="E410">
        <v>81</v>
      </c>
      <c r="F410">
        <v>58</v>
      </c>
      <c r="G410">
        <v>13</v>
      </c>
      <c r="H410">
        <v>44</v>
      </c>
      <c r="I410">
        <v>20</v>
      </c>
      <c r="J410">
        <v>81</v>
      </c>
      <c r="K410" t="s">
        <v>64</v>
      </c>
      <c r="L410" t="s">
        <v>30</v>
      </c>
    </row>
    <row r="411" spans="1:12" x14ac:dyDescent="0.25">
      <c r="A411">
        <v>202301</v>
      </c>
      <c r="B411" t="s">
        <v>130</v>
      </c>
      <c r="C411" t="s">
        <v>56</v>
      </c>
      <c r="D411">
        <v>57</v>
      </c>
      <c r="E411">
        <v>79</v>
      </c>
      <c r="F411">
        <v>58</v>
      </c>
      <c r="G411">
        <v>25</v>
      </c>
      <c r="H411">
        <v>37</v>
      </c>
      <c r="I411">
        <v>40</v>
      </c>
      <c r="J411">
        <v>79</v>
      </c>
      <c r="K411" t="s">
        <v>64</v>
      </c>
      <c r="L411" t="s">
        <v>30</v>
      </c>
    </row>
    <row r="412" spans="1:12" x14ac:dyDescent="0.25">
      <c r="A412">
        <v>202301</v>
      </c>
      <c r="B412" t="s">
        <v>131</v>
      </c>
      <c r="C412" t="s">
        <v>56</v>
      </c>
      <c r="D412">
        <v>48</v>
      </c>
      <c r="E412">
        <v>54</v>
      </c>
      <c r="F412">
        <v>57</v>
      </c>
      <c r="G412">
        <v>12</v>
      </c>
      <c r="H412">
        <v>22</v>
      </c>
      <c r="I412">
        <v>23</v>
      </c>
      <c r="J412">
        <v>57</v>
      </c>
      <c r="K412" t="s">
        <v>62</v>
      </c>
      <c r="L412" t="s">
        <v>30</v>
      </c>
    </row>
    <row r="413" spans="1:12" x14ac:dyDescent="0.25">
      <c r="A413">
        <v>202301</v>
      </c>
      <c r="B413" t="s">
        <v>132</v>
      </c>
      <c r="C413" t="s">
        <v>56</v>
      </c>
      <c r="D413">
        <v>35</v>
      </c>
      <c r="E413">
        <v>48</v>
      </c>
      <c r="F413">
        <v>56</v>
      </c>
      <c r="G413">
        <v>10</v>
      </c>
      <c r="H413">
        <v>19</v>
      </c>
      <c r="I413">
        <v>17</v>
      </c>
      <c r="J413">
        <v>56</v>
      </c>
      <c r="K413" t="s">
        <v>62</v>
      </c>
      <c r="L413" t="s">
        <v>30</v>
      </c>
    </row>
    <row r="414" spans="1:12" x14ac:dyDescent="0.25">
      <c r="A414">
        <v>202301</v>
      </c>
      <c r="B414" t="s">
        <v>133</v>
      </c>
      <c r="C414" t="s">
        <v>56</v>
      </c>
      <c r="D414">
        <v>39</v>
      </c>
      <c r="E414">
        <v>47</v>
      </c>
      <c r="F414">
        <v>57</v>
      </c>
      <c r="G414">
        <v>12</v>
      </c>
      <c r="H414">
        <v>15</v>
      </c>
      <c r="I414">
        <v>17</v>
      </c>
      <c r="J414">
        <v>57</v>
      </c>
      <c r="K414" t="s">
        <v>62</v>
      </c>
      <c r="L414" t="s">
        <v>30</v>
      </c>
    </row>
    <row r="415" spans="1:12" x14ac:dyDescent="0.25">
      <c r="A415">
        <v>202301</v>
      </c>
      <c r="B415" t="s">
        <v>134</v>
      </c>
      <c r="C415" t="s">
        <v>56</v>
      </c>
      <c r="D415">
        <v>56</v>
      </c>
      <c r="E415">
        <v>66</v>
      </c>
      <c r="F415">
        <v>63</v>
      </c>
      <c r="G415">
        <v>15</v>
      </c>
      <c r="H415">
        <v>17</v>
      </c>
      <c r="I415">
        <v>27</v>
      </c>
      <c r="J415">
        <v>66</v>
      </c>
      <c r="K415" t="s">
        <v>64</v>
      </c>
      <c r="L415" t="s">
        <v>30</v>
      </c>
    </row>
    <row r="416" spans="1:12" x14ac:dyDescent="0.25">
      <c r="A416">
        <v>202301</v>
      </c>
      <c r="B416" t="s">
        <v>135</v>
      </c>
      <c r="C416" t="s">
        <v>56</v>
      </c>
      <c r="D416">
        <v>55</v>
      </c>
      <c r="E416">
        <v>62</v>
      </c>
      <c r="F416">
        <v>58</v>
      </c>
      <c r="G416">
        <v>19</v>
      </c>
      <c r="H416">
        <v>15</v>
      </c>
      <c r="I416">
        <v>30</v>
      </c>
      <c r="J416">
        <v>62</v>
      </c>
      <c r="K416" t="s">
        <v>64</v>
      </c>
      <c r="L416" t="s">
        <v>30</v>
      </c>
    </row>
    <row r="417" spans="1:12" x14ac:dyDescent="0.25">
      <c r="A417">
        <v>202301</v>
      </c>
      <c r="B417" t="s">
        <v>136</v>
      </c>
      <c r="C417" t="s">
        <v>56</v>
      </c>
      <c r="D417">
        <v>36</v>
      </c>
      <c r="E417">
        <v>58</v>
      </c>
      <c r="F417">
        <v>59</v>
      </c>
      <c r="G417">
        <v>13</v>
      </c>
      <c r="H417">
        <v>16</v>
      </c>
      <c r="I417">
        <v>25</v>
      </c>
      <c r="J417">
        <v>59</v>
      </c>
      <c r="K417" t="s">
        <v>62</v>
      </c>
      <c r="L417" t="s">
        <v>30</v>
      </c>
    </row>
    <row r="418" spans="1:12" x14ac:dyDescent="0.25">
      <c r="A418">
        <v>202301</v>
      </c>
      <c r="B418" t="s">
        <v>137</v>
      </c>
      <c r="C418" t="s">
        <v>56</v>
      </c>
      <c r="D418">
        <v>44</v>
      </c>
      <c r="E418">
        <v>58</v>
      </c>
      <c r="F418">
        <v>57</v>
      </c>
      <c r="G418">
        <v>23</v>
      </c>
      <c r="H418">
        <v>14</v>
      </c>
      <c r="I418">
        <v>32</v>
      </c>
      <c r="J418">
        <v>58</v>
      </c>
      <c r="K418" t="s">
        <v>64</v>
      </c>
      <c r="L418" t="s">
        <v>30</v>
      </c>
    </row>
    <row r="419" spans="1:12" x14ac:dyDescent="0.25">
      <c r="A419">
        <v>202301</v>
      </c>
      <c r="B419" t="s">
        <v>138</v>
      </c>
      <c r="C419" t="s">
        <v>56</v>
      </c>
      <c r="D419">
        <v>37</v>
      </c>
      <c r="E419">
        <v>52</v>
      </c>
      <c r="F419">
        <v>59</v>
      </c>
      <c r="G419">
        <v>11</v>
      </c>
      <c r="H419">
        <v>16</v>
      </c>
      <c r="I419">
        <v>15</v>
      </c>
      <c r="J419">
        <v>59</v>
      </c>
      <c r="K419" t="s">
        <v>62</v>
      </c>
      <c r="L419" t="s">
        <v>30</v>
      </c>
    </row>
    <row r="420" spans="1:12" x14ac:dyDescent="0.25">
      <c r="A420">
        <v>202301</v>
      </c>
      <c r="B420" t="s">
        <v>139</v>
      </c>
      <c r="C420" t="s">
        <v>56</v>
      </c>
      <c r="D420">
        <v>27</v>
      </c>
      <c r="E420">
        <v>53</v>
      </c>
      <c r="F420">
        <v>62</v>
      </c>
      <c r="G420">
        <v>8</v>
      </c>
      <c r="H420">
        <v>17</v>
      </c>
      <c r="I420">
        <v>9</v>
      </c>
      <c r="J420">
        <v>62</v>
      </c>
      <c r="K420" t="s">
        <v>62</v>
      </c>
      <c r="L420" t="s">
        <v>30</v>
      </c>
    </row>
    <row r="421" spans="1:12" x14ac:dyDescent="0.25">
      <c r="A421">
        <v>202301</v>
      </c>
      <c r="B421" t="s">
        <v>140</v>
      </c>
      <c r="C421" t="s">
        <v>56</v>
      </c>
      <c r="D421">
        <v>33</v>
      </c>
      <c r="E421">
        <v>50</v>
      </c>
      <c r="F421">
        <v>60</v>
      </c>
      <c r="G421">
        <v>11</v>
      </c>
      <c r="H421">
        <v>17</v>
      </c>
      <c r="I421">
        <v>14</v>
      </c>
      <c r="J421">
        <v>60</v>
      </c>
      <c r="K421" t="s">
        <v>62</v>
      </c>
      <c r="L421" t="s">
        <v>30</v>
      </c>
    </row>
    <row r="422" spans="1:12" x14ac:dyDescent="0.25">
      <c r="A422">
        <v>202301</v>
      </c>
      <c r="B422" t="s">
        <v>141</v>
      </c>
      <c r="C422" t="s">
        <v>56</v>
      </c>
      <c r="D422">
        <v>37</v>
      </c>
      <c r="E422">
        <v>45</v>
      </c>
      <c r="F422">
        <v>60</v>
      </c>
      <c r="G422">
        <v>10</v>
      </c>
      <c r="H422">
        <v>13</v>
      </c>
      <c r="I422">
        <v>14</v>
      </c>
      <c r="J422">
        <v>60</v>
      </c>
      <c r="K422" t="s">
        <v>62</v>
      </c>
      <c r="L422" t="s">
        <v>30</v>
      </c>
    </row>
    <row r="423" spans="1:12" x14ac:dyDescent="0.25">
      <c r="A423">
        <v>202301</v>
      </c>
      <c r="B423" t="s">
        <v>142</v>
      </c>
      <c r="C423" t="s">
        <v>56</v>
      </c>
      <c r="D423">
        <v>39</v>
      </c>
      <c r="E423">
        <v>43</v>
      </c>
      <c r="F423">
        <v>58</v>
      </c>
      <c r="G423">
        <v>14</v>
      </c>
      <c r="H423">
        <v>13</v>
      </c>
      <c r="I423">
        <v>20</v>
      </c>
      <c r="J423">
        <v>58</v>
      </c>
      <c r="K423" t="s">
        <v>62</v>
      </c>
      <c r="L423" t="s">
        <v>30</v>
      </c>
    </row>
    <row r="424" spans="1:12" x14ac:dyDescent="0.25">
      <c r="A424">
        <v>202301</v>
      </c>
      <c r="B424" t="s">
        <v>143</v>
      </c>
      <c r="C424" t="s">
        <v>56</v>
      </c>
      <c r="D424">
        <v>33</v>
      </c>
      <c r="E424">
        <v>56</v>
      </c>
      <c r="F424" t="s">
        <v>14</v>
      </c>
      <c r="G424">
        <v>9</v>
      </c>
      <c r="H424">
        <v>17</v>
      </c>
      <c r="I424" t="s">
        <v>14</v>
      </c>
      <c r="J424">
        <v>56</v>
      </c>
      <c r="K424" t="s">
        <v>64</v>
      </c>
      <c r="L424" t="s">
        <v>30</v>
      </c>
    </row>
    <row r="425" spans="1:12" x14ac:dyDescent="0.25">
      <c r="A425">
        <v>202301</v>
      </c>
      <c r="B425" t="s">
        <v>144</v>
      </c>
      <c r="C425" t="s">
        <v>56</v>
      </c>
      <c r="D425">
        <v>30</v>
      </c>
      <c r="E425">
        <v>48</v>
      </c>
      <c r="F425" t="s">
        <v>14</v>
      </c>
      <c r="G425">
        <v>10</v>
      </c>
      <c r="H425">
        <v>32</v>
      </c>
      <c r="I425">
        <v>25</v>
      </c>
      <c r="J425">
        <v>48</v>
      </c>
      <c r="K425" t="s">
        <v>64</v>
      </c>
      <c r="L425" t="s">
        <v>16</v>
      </c>
    </row>
    <row r="426" spans="1:12" x14ac:dyDescent="0.25">
      <c r="A426">
        <v>202301</v>
      </c>
      <c r="B426" t="s">
        <v>145</v>
      </c>
      <c r="C426" t="s">
        <v>56</v>
      </c>
      <c r="D426">
        <v>51</v>
      </c>
      <c r="E426">
        <v>60</v>
      </c>
      <c r="F426" t="s">
        <v>14</v>
      </c>
      <c r="G426">
        <v>17</v>
      </c>
      <c r="H426">
        <v>37</v>
      </c>
      <c r="I426">
        <v>21</v>
      </c>
      <c r="J426">
        <v>60</v>
      </c>
      <c r="K426" t="s">
        <v>64</v>
      </c>
      <c r="L426" t="s">
        <v>30</v>
      </c>
    </row>
    <row r="427" spans="1:12" x14ac:dyDescent="0.25">
      <c r="A427">
        <v>202301</v>
      </c>
      <c r="B427" t="s">
        <v>146</v>
      </c>
      <c r="C427" t="s">
        <v>56</v>
      </c>
      <c r="D427">
        <v>40</v>
      </c>
      <c r="E427">
        <v>56</v>
      </c>
      <c r="F427" t="s">
        <v>14</v>
      </c>
      <c r="G427">
        <v>10</v>
      </c>
      <c r="H427">
        <v>26</v>
      </c>
      <c r="I427">
        <v>21</v>
      </c>
      <c r="J427">
        <v>56</v>
      </c>
      <c r="K427" t="s">
        <v>64</v>
      </c>
      <c r="L427" t="s">
        <v>30</v>
      </c>
    </row>
    <row r="428" spans="1:12" x14ac:dyDescent="0.25">
      <c r="A428">
        <v>202301</v>
      </c>
      <c r="B428" t="s">
        <v>147</v>
      </c>
      <c r="C428" t="s">
        <v>56</v>
      </c>
      <c r="D428">
        <v>42</v>
      </c>
      <c r="E428">
        <v>60</v>
      </c>
      <c r="F428" t="s">
        <v>14</v>
      </c>
      <c r="G428">
        <v>9</v>
      </c>
      <c r="H428">
        <v>19</v>
      </c>
      <c r="I428">
        <v>22</v>
      </c>
      <c r="J428">
        <v>60</v>
      </c>
      <c r="K428" t="s">
        <v>64</v>
      </c>
      <c r="L428" t="s">
        <v>30</v>
      </c>
    </row>
    <row r="429" spans="1:12" x14ac:dyDescent="0.25">
      <c r="A429">
        <v>202302</v>
      </c>
      <c r="B429" t="s">
        <v>84</v>
      </c>
      <c r="C429" t="s">
        <v>56</v>
      </c>
      <c r="D429">
        <v>44</v>
      </c>
      <c r="E429">
        <v>55</v>
      </c>
      <c r="F429">
        <v>11</v>
      </c>
      <c r="G429">
        <v>9</v>
      </c>
      <c r="H429">
        <v>28</v>
      </c>
      <c r="I429">
        <v>21</v>
      </c>
      <c r="J429">
        <v>55</v>
      </c>
      <c r="K429" t="s">
        <v>64</v>
      </c>
      <c r="L429" t="s">
        <v>30</v>
      </c>
    </row>
    <row r="430" spans="1:12" x14ac:dyDescent="0.25">
      <c r="A430">
        <v>202302</v>
      </c>
      <c r="B430" t="s">
        <v>85</v>
      </c>
      <c r="C430" t="s">
        <v>56</v>
      </c>
      <c r="D430">
        <v>41</v>
      </c>
      <c r="E430">
        <v>53</v>
      </c>
      <c r="F430">
        <v>59</v>
      </c>
      <c r="G430">
        <v>9</v>
      </c>
      <c r="H430">
        <v>30</v>
      </c>
      <c r="I430">
        <v>25</v>
      </c>
      <c r="J430">
        <v>59</v>
      </c>
      <c r="K430" t="s">
        <v>62</v>
      </c>
      <c r="L430" t="s">
        <v>30</v>
      </c>
    </row>
    <row r="431" spans="1:12" x14ac:dyDescent="0.25">
      <c r="A431">
        <v>202302</v>
      </c>
      <c r="B431" t="s">
        <v>61</v>
      </c>
      <c r="C431" t="s">
        <v>56</v>
      </c>
      <c r="D431">
        <v>26</v>
      </c>
      <c r="E431">
        <v>39</v>
      </c>
      <c r="F431">
        <v>21</v>
      </c>
      <c r="G431">
        <v>10</v>
      </c>
      <c r="H431">
        <v>25</v>
      </c>
      <c r="I431">
        <v>21</v>
      </c>
      <c r="J431">
        <v>39</v>
      </c>
      <c r="K431" t="s">
        <v>64</v>
      </c>
      <c r="L431" t="s">
        <v>16</v>
      </c>
    </row>
    <row r="432" spans="1:12" x14ac:dyDescent="0.25">
      <c r="A432">
        <v>202302</v>
      </c>
      <c r="B432" t="s">
        <v>63</v>
      </c>
      <c r="C432" t="s">
        <v>56</v>
      </c>
      <c r="D432">
        <v>54</v>
      </c>
      <c r="E432">
        <v>68</v>
      </c>
      <c r="F432">
        <v>24</v>
      </c>
      <c r="G432">
        <v>10</v>
      </c>
      <c r="H432">
        <v>27</v>
      </c>
      <c r="I432">
        <v>27</v>
      </c>
      <c r="J432">
        <v>68</v>
      </c>
      <c r="K432" t="s">
        <v>64</v>
      </c>
      <c r="L432" t="s">
        <v>30</v>
      </c>
    </row>
    <row r="433" spans="1:12" x14ac:dyDescent="0.25">
      <c r="A433">
        <v>202302</v>
      </c>
      <c r="B433" t="s">
        <v>65</v>
      </c>
      <c r="C433" t="s">
        <v>56</v>
      </c>
      <c r="D433">
        <v>44</v>
      </c>
      <c r="E433">
        <v>56</v>
      </c>
      <c r="F433">
        <v>19</v>
      </c>
      <c r="G433">
        <v>7</v>
      </c>
      <c r="H433">
        <v>28</v>
      </c>
      <c r="I433">
        <v>18</v>
      </c>
      <c r="J433">
        <v>56</v>
      </c>
      <c r="K433" t="s">
        <v>64</v>
      </c>
      <c r="L433" t="s">
        <v>30</v>
      </c>
    </row>
    <row r="434" spans="1:12" x14ac:dyDescent="0.25">
      <c r="A434">
        <v>202302</v>
      </c>
      <c r="B434" t="s">
        <v>66</v>
      </c>
      <c r="C434" t="s">
        <v>56</v>
      </c>
      <c r="D434">
        <v>36</v>
      </c>
      <c r="E434">
        <v>53</v>
      </c>
      <c r="F434">
        <v>33</v>
      </c>
      <c r="G434">
        <v>6</v>
      </c>
      <c r="H434">
        <v>17</v>
      </c>
      <c r="I434">
        <v>12</v>
      </c>
      <c r="J434">
        <v>53</v>
      </c>
      <c r="K434" t="s">
        <v>64</v>
      </c>
      <c r="L434" t="s">
        <v>30</v>
      </c>
    </row>
    <row r="435" spans="1:12" x14ac:dyDescent="0.25">
      <c r="A435">
        <v>202302</v>
      </c>
      <c r="B435" t="s">
        <v>67</v>
      </c>
      <c r="C435" t="s">
        <v>56</v>
      </c>
      <c r="D435">
        <v>39</v>
      </c>
      <c r="E435">
        <v>50</v>
      </c>
      <c r="F435">
        <v>25</v>
      </c>
      <c r="G435">
        <v>7</v>
      </c>
      <c r="H435">
        <v>22</v>
      </c>
      <c r="I435">
        <v>19</v>
      </c>
      <c r="J435">
        <v>50</v>
      </c>
      <c r="K435" t="s">
        <v>64</v>
      </c>
      <c r="L435" t="s">
        <v>16</v>
      </c>
    </row>
    <row r="436" spans="1:12" x14ac:dyDescent="0.25">
      <c r="A436">
        <v>202302</v>
      </c>
      <c r="B436" t="s">
        <v>68</v>
      </c>
      <c r="C436" t="s">
        <v>56</v>
      </c>
      <c r="D436">
        <v>30</v>
      </c>
      <c r="E436">
        <v>43</v>
      </c>
      <c r="F436">
        <v>19</v>
      </c>
      <c r="G436">
        <v>9</v>
      </c>
      <c r="H436">
        <v>25</v>
      </c>
      <c r="I436">
        <v>23</v>
      </c>
      <c r="J436">
        <v>43</v>
      </c>
      <c r="K436" t="s">
        <v>64</v>
      </c>
      <c r="L436" t="s">
        <v>16</v>
      </c>
    </row>
    <row r="437" spans="1:12" x14ac:dyDescent="0.25">
      <c r="A437">
        <v>202302</v>
      </c>
      <c r="B437" t="s">
        <v>69</v>
      </c>
      <c r="C437" t="s">
        <v>56</v>
      </c>
      <c r="D437">
        <v>38</v>
      </c>
      <c r="E437">
        <v>52</v>
      </c>
      <c r="F437">
        <v>21</v>
      </c>
      <c r="G437">
        <v>8</v>
      </c>
      <c r="H437">
        <v>20</v>
      </c>
      <c r="I437">
        <v>19</v>
      </c>
      <c r="J437">
        <v>52</v>
      </c>
      <c r="K437" t="s">
        <v>64</v>
      </c>
      <c r="L437" t="s">
        <v>30</v>
      </c>
    </row>
    <row r="438" spans="1:12" x14ac:dyDescent="0.25">
      <c r="A438">
        <v>202302</v>
      </c>
      <c r="B438" t="s">
        <v>70</v>
      </c>
      <c r="C438" t="s">
        <v>56</v>
      </c>
      <c r="D438">
        <v>25</v>
      </c>
      <c r="E438">
        <v>32</v>
      </c>
      <c r="F438">
        <v>18</v>
      </c>
      <c r="G438">
        <v>6</v>
      </c>
      <c r="H438">
        <v>17</v>
      </c>
      <c r="I438">
        <v>15</v>
      </c>
      <c r="J438">
        <v>32</v>
      </c>
      <c r="K438" t="s">
        <v>64</v>
      </c>
      <c r="L438" t="s">
        <v>16</v>
      </c>
    </row>
    <row r="439" spans="1:12" x14ac:dyDescent="0.25">
      <c r="A439">
        <v>202302</v>
      </c>
      <c r="B439" t="s">
        <v>71</v>
      </c>
      <c r="C439" t="s">
        <v>56</v>
      </c>
      <c r="D439">
        <v>30</v>
      </c>
      <c r="E439">
        <v>34</v>
      </c>
      <c r="F439">
        <v>17</v>
      </c>
      <c r="G439">
        <v>8</v>
      </c>
      <c r="H439">
        <v>20</v>
      </c>
      <c r="I439">
        <v>16</v>
      </c>
      <c r="J439">
        <v>34</v>
      </c>
      <c r="K439" t="s">
        <v>64</v>
      </c>
      <c r="L439" t="s">
        <v>16</v>
      </c>
    </row>
    <row r="440" spans="1:12" x14ac:dyDescent="0.25">
      <c r="A440">
        <v>202302</v>
      </c>
      <c r="B440" t="s">
        <v>72</v>
      </c>
      <c r="C440" t="s">
        <v>56</v>
      </c>
      <c r="D440">
        <v>20</v>
      </c>
      <c r="E440">
        <v>22</v>
      </c>
      <c r="F440">
        <v>17</v>
      </c>
      <c r="G440">
        <v>6</v>
      </c>
      <c r="H440">
        <v>19</v>
      </c>
      <c r="I440">
        <v>16</v>
      </c>
      <c r="J440">
        <v>22</v>
      </c>
      <c r="K440" t="s">
        <v>64</v>
      </c>
      <c r="L440" t="s">
        <v>16</v>
      </c>
    </row>
    <row r="441" spans="1:12" x14ac:dyDescent="0.25">
      <c r="A441">
        <v>202302</v>
      </c>
      <c r="B441" t="s">
        <v>73</v>
      </c>
      <c r="C441" t="s">
        <v>56</v>
      </c>
      <c r="D441">
        <v>28</v>
      </c>
      <c r="E441">
        <v>30</v>
      </c>
      <c r="F441">
        <v>17</v>
      </c>
      <c r="G441">
        <v>8</v>
      </c>
      <c r="H441">
        <v>16</v>
      </c>
      <c r="I441">
        <v>15</v>
      </c>
      <c r="J441">
        <v>30</v>
      </c>
      <c r="K441" t="s">
        <v>64</v>
      </c>
      <c r="L441" t="s">
        <v>16</v>
      </c>
    </row>
    <row r="442" spans="1:12" x14ac:dyDescent="0.25">
      <c r="A442">
        <v>202302</v>
      </c>
      <c r="B442" t="s">
        <v>74</v>
      </c>
      <c r="C442" t="s">
        <v>56</v>
      </c>
      <c r="D442">
        <v>21</v>
      </c>
      <c r="E442">
        <v>23</v>
      </c>
      <c r="F442">
        <v>16</v>
      </c>
      <c r="G442">
        <v>7</v>
      </c>
      <c r="H442">
        <v>16</v>
      </c>
      <c r="I442">
        <v>13</v>
      </c>
      <c r="J442">
        <v>23</v>
      </c>
      <c r="K442" t="s">
        <v>64</v>
      </c>
      <c r="L442" t="s">
        <v>16</v>
      </c>
    </row>
    <row r="443" spans="1:12" x14ac:dyDescent="0.25">
      <c r="A443">
        <v>202302</v>
      </c>
      <c r="B443" t="s">
        <v>75</v>
      </c>
      <c r="C443" t="s">
        <v>56</v>
      </c>
      <c r="D443">
        <v>23</v>
      </c>
      <c r="E443">
        <v>28</v>
      </c>
      <c r="F443">
        <v>17</v>
      </c>
      <c r="G443">
        <v>6</v>
      </c>
      <c r="H443">
        <v>17</v>
      </c>
      <c r="I443">
        <v>11</v>
      </c>
      <c r="J443">
        <v>28</v>
      </c>
      <c r="K443" t="s">
        <v>64</v>
      </c>
      <c r="L443" t="s">
        <v>16</v>
      </c>
    </row>
    <row r="444" spans="1:12" x14ac:dyDescent="0.25">
      <c r="A444">
        <v>202302</v>
      </c>
      <c r="B444" t="s">
        <v>76</v>
      </c>
      <c r="C444" t="s">
        <v>56</v>
      </c>
      <c r="D444">
        <v>32</v>
      </c>
      <c r="E444">
        <v>35</v>
      </c>
      <c r="F444">
        <v>20</v>
      </c>
      <c r="G444">
        <v>7</v>
      </c>
      <c r="H444">
        <v>17</v>
      </c>
      <c r="I444">
        <v>15</v>
      </c>
      <c r="J444">
        <v>35</v>
      </c>
      <c r="K444" t="s">
        <v>64</v>
      </c>
      <c r="L444" t="s">
        <v>16</v>
      </c>
    </row>
    <row r="445" spans="1:12" x14ac:dyDescent="0.25">
      <c r="A445">
        <v>202302</v>
      </c>
      <c r="B445" t="s">
        <v>77</v>
      </c>
      <c r="C445" t="s">
        <v>56</v>
      </c>
      <c r="D445">
        <v>38</v>
      </c>
      <c r="E445">
        <v>39</v>
      </c>
      <c r="F445">
        <v>22</v>
      </c>
      <c r="G445">
        <v>9</v>
      </c>
      <c r="H445">
        <v>17</v>
      </c>
      <c r="I445">
        <v>18</v>
      </c>
      <c r="J445">
        <v>39</v>
      </c>
      <c r="K445" t="s">
        <v>64</v>
      </c>
      <c r="L445" t="s">
        <v>16</v>
      </c>
    </row>
    <row r="446" spans="1:12" x14ac:dyDescent="0.25">
      <c r="A446">
        <v>202302</v>
      </c>
      <c r="B446" t="s">
        <v>78</v>
      </c>
      <c r="C446" t="s">
        <v>56</v>
      </c>
      <c r="D446">
        <v>52</v>
      </c>
      <c r="E446">
        <v>61</v>
      </c>
      <c r="F446">
        <v>19</v>
      </c>
      <c r="G446">
        <v>15</v>
      </c>
      <c r="H446">
        <v>19</v>
      </c>
      <c r="I446">
        <v>26</v>
      </c>
      <c r="J446">
        <v>61</v>
      </c>
      <c r="K446" t="s">
        <v>64</v>
      </c>
      <c r="L446" t="s">
        <v>30</v>
      </c>
    </row>
    <row r="447" spans="1:12" x14ac:dyDescent="0.25">
      <c r="A447">
        <v>202302</v>
      </c>
      <c r="B447" t="s">
        <v>79</v>
      </c>
      <c r="C447" t="s">
        <v>56</v>
      </c>
      <c r="D447">
        <v>57</v>
      </c>
      <c r="E447">
        <v>69</v>
      </c>
      <c r="F447">
        <v>25</v>
      </c>
      <c r="G447">
        <v>13</v>
      </c>
      <c r="H447">
        <v>20</v>
      </c>
      <c r="I447">
        <v>23</v>
      </c>
      <c r="J447">
        <v>69</v>
      </c>
      <c r="K447" t="s">
        <v>64</v>
      </c>
      <c r="L447" t="s">
        <v>30</v>
      </c>
    </row>
    <row r="448" spans="1:12" x14ac:dyDescent="0.25">
      <c r="A448">
        <v>202302</v>
      </c>
      <c r="B448" t="s">
        <v>80</v>
      </c>
      <c r="C448" t="s">
        <v>56</v>
      </c>
      <c r="D448">
        <v>39</v>
      </c>
      <c r="E448">
        <v>51</v>
      </c>
      <c r="F448">
        <v>28</v>
      </c>
      <c r="G448">
        <v>9</v>
      </c>
      <c r="H448">
        <v>18</v>
      </c>
      <c r="I448">
        <v>15</v>
      </c>
      <c r="J448">
        <v>51</v>
      </c>
      <c r="K448" t="s">
        <v>64</v>
      </c>
      <c r="L448" t="s">
        <v>30</v>
      </c>
    </row>
    <row r="449" spans="1:12" x14ac:dyDescent="0.25">
      <c r="A449">
        <v>202302</v>
      </c>
      <c r="B449" t="s">
        <v>81</v>
      </c>
      <c r="C449" t="s">
        <v>56</v>
      </c>
      <c r="D449">
        <v>25</v>
      </c>
      <c r="E449">
        <v>39</v>
      </c>
      <c r="F449">
        <v>19</v>
      </c>
      <c r="G449">
        <v>8</v>
      </c>
      <c r="H449">
        <v>14</v>
      </c>
      <c r="I449">
        <v>13</v>
      </c>
      <c r="J449">
        <v>39</v>
      </c>
      <c r="K449" t="s">
        <v>64</v>
      </c>
      <c r="L449" t="s">
        <v>16</v>
      </c>
    </row>
    <row r="450" spans="1:12" x14ac:dyDescent="0.25">
      <c r="A450">
        <v>202302</v>
      </c>
      <c r="B450" t="s">
        <v>82</v>
      </c>
      <c r="C450" t="s">
        <v>56</v>
      </c>
      <c r="D450">
        <v>27</v>
      </c>
      <c r="E450">
        <v>37</v>
      </c>
      <c r="F450">
        <v>20</v>
      </c>
      <c r="G450">
        <v>7</v>
      </c>
      <c r="H450">
        <v>25</v>
      </c>
      <c r="I450">
        <v>16</v>
      </c>
      <c r="J450">
        <v>37</v>
      </c>
      <c r="K450" t="s">
        <v>64</v>
      </c>
      <c r="L450" t="s">
        <v>16</v>
      </c>
    </row>
    <row r="451" spans="1:12" x14ac:dyDescent="0.25">
      <c r="A451">
        <v>202302</v>
      </c>
      <c r="B451" t="s">
        <v>83</v>
      </c>
      <c r="C451" t="s">
        <v>56</v>
      </c>
      <c r="D451">
        <v>29</v>
      </c>
      <c r="E451">
        <v>40</v>
      </c>
      <c r="F451">
        <v>18</v>
      </c>
      <c r="G451">
        <v>10</v>
      </c>
      <c r="H451">
        <v>26</v>
      </c>
      <c r="I451">
        <v>24</v>
      </c>
      <c r="J451">
        <v>40</v>
      </c>
      <c r="K451" t="s">
        <v>64</v>
      </c>
      <c r="L451" t="s">
        <v>16</v>
      </c>
    </row>
    <row r="452" spans="1:12" x14ac:dyDescent="0.25">
      <c r="A452">
        <v>202302</v>
      </c>
      <c r="B452" t="s">
        <v>57</v>
      </c>
      <c r="C452" t="s">
        <v>56</v>
      </c>
      <c r="D452">
        <v>22</v>
      </c>
      <c r="E452">
        <v>34</v>
      </c>
      <c r="F452">
        <v>16</v>
      </c>
      <c r="G452">
        <v>10</v>
      </c>
      <c r="H452">
        <v>31</v>
      </c>
      <c r="I452">
        <v>25</v>
      </c>
      <c r="J452">
        <v>34</v>
      </c>
      <c r="K452" t="s">
        <v>64</v>
      </c>
      <c r="L452" t="s">
        <v>16</v>
      </c>
    </row>
    <row r="453" spans="1:12" x14ac:dyDescent="0.25">
      <c r="A453">
        <v>202302</v>
      </c>
      <c r="B453" t="s">
        <v>12</v>
      </c>
      <c r="C453" t="s">
        <v>56</v>
      </c>
      <c r="D453">
        <v>37</v>
      </c>
      <c r="E453">
        <v>47</v>
      </c>
      <c r="F453">
        <v>16</v>
      </c>
      <c r="G453">
        <v>9</v>
      </c>
      <c r="H453">
        <v>35</v>
      </c>
      <c r="I453">
        <v>23</v>
      </c>
      <c r="J453">
        <v>47</v>
      </c>
      <c r="K453" t="s">
        <v>64</v>
      </c>
      <c r="L453" t="s">
        <v>16</v>
      </c>
    </row>
    <row r="454" spans="1:12" x14ac:dyDescent="0.25">
      <c r="A454">
        <v>202302</v>
      </c>
      <c r="B454" t="s">
        <v>17</v>
      </c>
      <c r="C454" t="s">
        <v>56</v>
      </c>
      <c r="D454">
        <v>29</v>
      </c>
      <c r="E454">
        <v>47</v>
      </c>
      <c r="F454">
        <v>17</v>
      </c>
      <c r="G454">
        <v>8</v>
      </c>
      <c r="H454">
        <v>36</v>
      </c>
      <c r="I454">
        <v>18</v>
      </c>
      <c r="J454">
        <v>47</v>
      </c>
      <c r="K454" t="s">
        <v>64</v>
      </c>
      <c r="L454" t="s">
        <v>16</v>
      </c>
    </row>
    <row r="455" spans="1:12" x14ac:dyDescent="0.25">
      <c r="A455">
        <v>202302</v>
      </c>
      <c r="B455" t="s">
        <v>19</v>
      </c>
      <c r="C455" t="s">
        <v>56</v>
      </c>
      <c r="D455">
        <v>35</v>
      </c>
      <c r="E455">
        <v>34</v>
      </c>
      <c r="F455">
        <v>17</v>
      </c>
      <c r="G455">
        <v>5</v>
      </c>
      <c r="H455">
        <v>39</v>
      </c>
      <c r="I455">
        <v>13</v>
      </c>
      <c r="J455">
        <v>39</v>
      </c>
      <c r="K455" t="s">
        <v>18</v>
      </c>
      <c r="L455" t="s">
        <v>16</v>
      </c>
    </row>
    <row r="456" spans="1:12" x14ac:dyDescent="0.25">
      <c r="A456">
        <v>202302</v>
      </c>
      <c r="B456" t="s">
        <v>20</v>
      </c>
      <c r="C456" t="s">
        <v>56</v>
      </c>
      <c r="D456">
        <v>35</v>
      </c>
      <c r="E456">
        <v>50</v>
      </c>
      <c r="F456">
        <v>22</v>
      </c>
      <c r="G456">
        <v>8</v>
      </c>
      <c r="H456">
        <v>26</v>
      </c>
      <c r="I456">
        <v>22</v>
      </c>
      <c r="J456">
        <v>50</v>
      </c>
      <c r="K456" t="s">
        <v>64</v>
      </c>
      <c r="L456" t="s">
        <v>16</v>
      </c>
    </row>
    <row r="457" spans="1:12" x14ac:dyDescent="0.25">
      <c r="A457">
        <v>202303</v>
      </c>
      <c r="B457" t="s">
        <v>21</v>
      </c>
      <c r="C457" t="s">
        <v>56</v>
      </c>
      <c r="D457">
        <v>37</v>
      </c>
      <c r="E457">
        <v>41</v>
      </c>
      <c r="F457">
        <v>20</v>
      </c>
      <c r="G457">
        <v>10</v>
      </c>
      <c r="H457">
        <v>20</v>
      </c>
      <c r="I457">
        <v>23</v>
      </c>
      <c r="J457">
        <v>41</v>
      </c>
      <c r="K457">
        <v>2</v>
      </c>
      <c r="L457" t="s">
        <v>16</v>
      </c>
    </row>
    <row r="458" spans="1:12" x14ac:dyDescent="0.25">
      <c r="A458">
        <v>202303</v>
      </c>
      <c r="B458" t="s">
        <v>23</v>
      </c>
      <c r="C458" t="s">
        <v>56</v>
      </c>
      <c r="D458">
        <v>26</v>
      </c>
      <c r="E458">
        <v>38</v>
      </c>
      <c r="F458">
        <v>19</v>
      </c>
      <c r="G458">
        <v>13</v>
      </c>
      <c r="H458">
        <v>15</v>
      </c>
      <c r="I458">
        <v>25</v>
      </c>
      <c r="J458">
        <v>38</v>
      </c>
      <c r="K458">
        <v>2</v>
      </c>
      <c r="L458" t="s">
        <v>16</v>
      </c>
    </row>
    <row r="459" spans="1:12" x14ac:dyDescent="0.25">
      <c r="A459">
        <v>202303</v>
      </c>
      <c r="B459" t="s">
        <v>24</v>
      </c>
      <c r="C459" t="s">
        <v>56</v>
      </c>
      <c r="D459">
        <v>34</v>
      </c>
      <c r="E459">
        <v>41</v>
      </c>
      <c r="F459">
        <v>20</v>
      </c>
      <c r="G459">
        <v>10</v>
      </c>
      <c r="H459">
        <v>19</v>
      </c>
      <c r="I459">
        <v>22</v>
      </c>
      <c r="J459">
        <v>41</v>
      </c>
      <c r="K459">
        <v>2</v>
      </c>
      <c r="L459" t="s">
        <v>16</v>
      </c>
    </row>
    <row r="460" spans="1:12" x14ac:dyDescent="0.25">
      <c r="A460">
        <v>202303</v>
      </c>
      <c r="B460" t="s">
        <v>25</v>
      </c>
      <c r="C460" t="s">
        <v>56</v>
      </c>
      <c r="D460">
        <v>30</v>
      </c>
      <c r="E460">
        <v>36</v>
      </c>
      <c r="F460">
        <v>19</v>
      </c>
      <c r="G460">
        <v>11</v>
      </c>
      <c r="H460">
        <v>17</v>
      </c>
      <c r="I460">
        <v>19</v>
      </c>
      <c r="J460">
        <v>36</v>
      </c>
      <c r="K460">
        <v>2</v>
      </c>
      <c r="L460" t="s">
        <v>16</v>
      </c>
    </row>
    <row r="461" spans="1:12" x14ac:dyDescent="0.25">
      <c r="A461">
        <v>202303</v>
      </c>
      <c r="B461" t="s">
        <v>27</v>
      </c>
      <c r="C461" t="s">
        <v>56</v>
      </c>
      <c r="D461">
        <v>34</v>
      </c>
      <c r="E461">
        <v>45</v>
      </c>
      <c r="F461">
        <v>19</v>
      </c>
      <c r="G461">
        <v>10</v>
      </c>
      <c r="H461">
        <v>21</v>
      </c>
      <c r="I461">
        <v>18</v>
      </c>
      <c r="J461">
        <v>45</v>
      </c>
      <c r="K461">
        <v>2</v>
      </c>
      <c r="L461" t="s">
        <v>16</v>
      </c>
    </row>
    <row r="462" spans="1:12" x14ac:dyDescent="0.25">
      <c r="A462">
        <v>202303</v>
      </c>
      <c r="B462" t="s">
        <v>28</v>
      </c>
      <c r="C462" t="s">
        <v>56</v>
      </c>
      <c r="D462">
        <v>37</v>
      </c>
      <c r="E462">
        <v>48</v>
      </c>
      <c r="F462">
        <v>19</v>
      </c>
      <c r="G462">
        <v>8</v>
      </c>
      <c r="H462">
        <v>20</v>
      </c>
      <c r="I462">
        <v>19</v>
      </c>
      <c r="J462">
        <v>48</v>
      </c>
      <c r="K462">
        <v>2</v>
      </c>
      <c r="L462" t="s">
        <v>16</v>
      </c>
    </row>
    <row r="463" spans="1:12" x14ac:dyDescent="0.25">
      <c r="A463">
        <v>202303</v>
      </c>
      <c r="B463" t="s">
        <v>29</v>
      </c>
      <c r="C463" t="s">
        <v>56</v>
      </c>
      <c r="D463">
        <v>37</v>
      </c>
      <c r="E463">
        <v>53</v>
      </c>
      <c r="F463">
        <v>23</v>
      </c>
      <c r="G463">
        <v>8</v>
      </c>
      <c r="H463">
        <v>15</v>
      </c>
      <c r="I463">
        <v>16</v>
      </c>
      <c r="J463">
        <v>53</v>
      </c>
      <c r="K463">
        <v>2</v>
      </c>
      <c r="L463" t="s">
        <v>30</v>
      </c>
    </row>
    <row r="464" spans="1:12" x14ac:dyDescent="0.25">
      <c r="A464">
        <v>202303</v>
      </c>
      <c r="B464" t="s">
        <v>31</v>
      </c>
      <c r="C464" t="s">
        <v>56</v>
      </c>
      <c r="D464">
        <v>33</v>
      </c>
      <c r="E464">
        <v>41</v>
      </c>
      <c r="F464">
        <v>19</v>
      </c>
      <c r="G464">
        <v>7</v>
      </c>
      <c r="H464">
        <v>21</v>
      </c>
      <c r="I464">
        <v>20</v>
      </c>
      <c r="J464">
        <v>41</v>
      </c>
      <c r="K464">
        <v>2</v>
      </c>
      <c r="L464" t="s">
        <v>16</v>
      </c>
    </row>
    <row r="465" spans="1:12" x14ac:dyDescent="0.25">
      <c r="A465">
        <v>202303</v>
      </c>
      <c r="B465" t="s">
        <v>32</v>
      </c>
      <c r="C465" t="s">
        <v>56</v>
      </c>
      <c r="D465">
        <v>51</v>
      </c>
      <c r="E465">
        <v>58</v>
      </c>
      <c r="F465">
        <v>20</v>
      </c>
      <c r="G465">
        <v>11</v>
      </c>
      <c r="H465">
        <v>18</v>
      </c>
      <c r="I465">
        <v>31</v>
      </c>
      <c r="J465">
        <v>58</v>
      </c>
      <c r="K465">
        <v>2</v>
      </c>
      <c r="L465" t="s">
        <v>30</v>
      </c>
    </row>
    <row r="466" spans="1:12" x14ac:dyDescent="0.25">
      <c r="A466">
        <v>202303</v>
      </c>
      <c r="B466" t="s">
        <v>33</v>
      </c>
      <c r="C466" t="s">
        <v>56</v>
      </c>
      <c r="D466">
        <v>42</v>
      </c>
      <c r="E466">
        <v>58</v>
      </c>
      <c r="F466">
        <v>18</v>
      </c>
      <c r="G466">
        <v>12</v>
      </c>
      <c r="H466">
        <v>24</v>
      </c>
      <c r="I466">
        <v>26</v>
      </c>
      <c r="J466">
        <v>58</v>
      </c>
      <c r="K466">
        <v>2</v>
      </c>
      <c r="L466" t="s">
        <v>30</v>
      </c>
    </row>
    <row r="467" spans="1:12" x14ac:dyDescent="0.25">
      <c r="A467">
        <v>202303</v>
      </c>
      <c r="B467" t="s">
        <v>34</v>
      </c>
      <c r="C467" t="s">
        <v>56</v>
      </c>
      <c r="D467">
        <v>48</v>
      </c>
      <c r="E467">
        <v>63</v>
      </c>
      <c r="F467">
        <v>21</v>
      </c>
      <c r="G467">
        <v>16</v>
      </c>
      <c r="H467">
        <v>28</v>
      </c>
      <c r="I467">
        <v>35</v>
      </c>
      <c r="J467">
        <v>63</v>
      </c>
      <c r="K467">
        <v>2</v>
      </c>
      <c r="L467" t="s">
        <v>30</v>
      </c>
    </row>
    <row r="468" spans="1:12" x14ac:dyDescent="0.25">
      <c r="A468">
        <v>202303</v>
      </c>
      <c r="B468" t="s">
        <v>35</v>
      </c>
      <c r="C468" t="s">
        <v>56</v>
      </c>
      <c r="D468">
        <v>73</v>
      </c>
      <c r="E468">
        <v>94</v>
      </c>
      <c r="F468">
        <v>27</v>
      </c>
      <c r="G468">
        <v>16</v>
      </c>
      <c r="H468">
        <v>24</v>
      </c>
      <c r="I468">
        <v>36</v>
      </c>
      <c r="J468">
        <v>94</v>
      </c>
      <c r="K468">
        <v>2</v>
      </c>
      <c r="L468" t="s">
        <v>30</v>
      </c>
    </row>
    <row r="469" spans="1:12" x14ac:dyDescent="0.25">
      <c r="A469">
        <v>202303</v>
      </c>
      <c r="B469" t="s">
        <v>36</v>
      </c>
      <c r="C469" t="s">
        <v>56</v>
      </c>
      <c r="D469">
        <v>58</v>
      </c>
      <c r="E469">
        <v>79</v>
      </c>
      <c r="F469">
        <v>34</v>
      </c>
      <c r="G469">
        <v>10</v>
      </c>
      <c r="H469">
        <v>28</v>
      </c>
      <c r="I469">
        <v>25</v>
      </c>
      <c r="J469">
        <v>79</v>
      </c>
      <c r="K469">
        <v>2</v>
      </c>
      <c r="L469" t="s">
        <v>30</v>
      </c>
    </row>
    <row r="470" spans="1:12" x14ac:dyDescent="0.25">
      <c r="A470">
        <v>202303</v>
      </c>
      <c r="B470" t="s">
        <v>37</v>
      </c>
      <c r="C470" t="s">
        <v>56</v>
      </c>
      <c r="D470">
        <v>44</v>
      </c>
      <c r="E470">
        <v>54</v>
      </c>
      <c r="F470">
        <v>19</v>
      </c>
      <c r="G470">
        <v>7</v>
      </c>
      <c r="H470">
        <v>27</v>
      </c>
      <c r="I470">
        <v>21</v>
      </c>
      <c r="J470">
        <v>54</v>
      </c>
      <c r="K470">
        <v>2</v>
      </c>
      <c r="L470" t="s">
        <v>30</v>
      </c>
    </row>
    <row r="471" spans="1:12" x14ac:dyDescent="0.25">
      <c r="A471">
        <v>202303</v>
      </c>
      <c r="B471" t="s">
        <v>38</v>
      </c>
      <c r="C471" t="s">
        <v>56</v>
      </c>
      <c r="D471">
        <v>34</v>
      </c>
      <c r="E471">
        <v>50</v>
      </c>
      <c r="F471">
        <v>23</v>
      </c>
      <c r="G471">
        <v>9</v>
      </c>
      <c r="H471">
        <v>24</v>
      </c>
      <c r="I471">
        <v>24</v>
      </c>
      <c r="J471">
        <v>50</v>
      </c>
      <c r="K471">
        <v>2</v>
      </c>
      <c r="L471" t="s">
        <v>16</v>
      </c>
    </row>
    <row r="472" spans="1:12" x14ac:dyDescent="0.25">
      <c r="A472">
        <v>202303</v>
      </c>
      <c r="B472" t="s">
        <v>39</v>
      </c>
      <c r="C472" t="s">
        <v>56</v>
      </c>
      <c r="D472">
        <v>68</v>
      </c>
      <c r="E472">
        <v>87</v>
      </c>
      <c r="F472">
        <v>23</v>
      </c>
      <c r="G472">
        <v>22</v>
      </c>
      <c r="H472">
        <v>20</v>
      </c>
      <c r="I472">
        <v>36</v>
      </c>
      <c r="J472">
        <v>87</v>
      </c>
      <c r="K472">
        <v>2</v>
      </c>
      <c r="L472" t="s">
        <v>30</v>
      </c>
    </row>
    <row r="473" spans="1:12" x14ac:dyDescent="0.25">
      <c r="A473">
        <v>202303</v>
      </c>
      <c r="B473" t="s">
        <v>40</v>
      </c>
      <c r="C473" t="s">
        <v>56</v>
      </c>
      <c r="D473">
        <v>56</v>
      </c>
      <c r="E473">
        <v>64</v>
      </c>
      <c r="F473">
        <v>23</v>
      </c>
      <c r="G473">
        <v>10</v>
      </c>
      <c r="H473">
        <v>25</v>
      </c>
      <c r="I473">
        <v>20</v>
      </c>
      <c r="J473">
        <v>64</v>
      </c>
      <c r="K473">
        <v>2</v>
      </c>
      <c r="L473" t="s">
        <v>30</v>
      </c>
    </row>
    <row r="474" spans="1:12" x14ac:dyDescent="0.25">
      <c r="A474">
        <v>202303</v>
      </c>
      <c r="B474" t="s">
        <v>41</v>
      </c>
      <c r="C474" t="s">
        <v>56</v>
      </c>
      <c r="D474">
        <v>56</v>
      </c>
      <c r="E474">
        <v>69</v>
      </c>
      <c r="F474">
        <v>28</v>
      </c>
      <c r="G474">
        <v>11</v>
      </c>
      <c r="H474">
        <v>26</v>
      </c>
      <c r="I474">
        <v>27</v>
      </c>
      <c r="J474">
        <v>69</v>
      </c>
      <c r="K474">
        <v>2</v>
      </c>
      <c r="L474" t="s">
        <v>30</v>
      </c>
    </row>
    <row r="475" spans="1:12" x14ac:dyDescent="0.25">
      <c r="A475">
        <v>202303</v>
      </c>
      <c r="B475" t="s">
        <v>42</v>
      </c>
      <c r="C475" t="s">
        <v>56</v>
      </c>
      <c r="D475">
        <v>62</v>
      </c>
      <c r="E475">
        <v>70</v>
      </c>
      <c r="F475">
        <v>31</v>
      </c>
      <c r="G475">
        <v>12</v>
      </c>
      <c r="H475">
        <v>28</v>
      </c>
      <c r="I475">
        <v>24</v>
      </c>
      <c r="J475">
        <v>70</v>
      </c>
      <c r="K475">
        <v>2</v>
      </c>
      <c r="L475" t="s">
        <v>30</v>
      </c>
    </row>
    <row r="476" spans="1:12" x14ac:dyDescent="0.25">
      <c r="A476">
        <v>202303</v>
      </c>
      <c r="B476" t="s">
        <v>43</v>
      </c>
      <c r="C476" t="s">
        <v>56</v>
      </c>
      <c r="D476">
        <v>57</v>
      </c>
      <c r="E476">
        <v>77</v>
      </c>
      <c r="F476">
        <v>22</v>
      </c>
      <c r="G476">
        <v>12</v>
      </c>
      <c r="H476">
        <v>32</v>
      </c>
      <c r="I476">
        <v>23</v>
      </c>
      <c r="J476">
        <v>77</v>
      </c>
      <c r="K476">
        <v>2</v>
      </c>
      <c r="L476" t="s">
        <v>30</v>
      </c>
    </row>
    <row r="477" spans="1:12" x14ac:dyDescent="0.25">
      <c r="A477">
        <v>202303</v>
      </c>
      <c r="B477" t="s">
        <v>44</v>
      </c>
      <c r="C477" t="s">
        <v>56</v>
      </c>
      <c r="D477">
        <v>63</v>
      </c>
      <c r="E477">
        <v>83</v>
      </c>
      <c r="F477">
        <v>28</v>
      </c>
      <c r="G477">
        <v>12</v>
      </c>
      <c r="H477">
        <v>29</v>
      </c>
      <c r="I477">
        <v>31</v>
      </c>
      <c r="J477">
        <v>83</v>
      </c>
      <c r="K477">
        <v>2</v>
      </c>
      <c r="L477" t="s">
        <v>30</v>
      </c>
    </row>
    <row r="478" spans="1:12" x14ac:dyDescent="0.25">
      <c r="A478">
        <v>202303</v>
      </c>
      <c r="B478" t="s">
        <v>45</v>
      </c>
      <c r="C478" t="s">
        <v>56</v>
      </c>
      <c r="D478">
        <v>58</v>
      </c>
      <c r="E478">
        <v>66</v>
      </c>
      <c r="F478">
        <v>21</v>
      </c>
      <c r="G478">
        <v>7</v>
      </c>
      <c r="H478">
        <v>41</v>
      </c>
      <c r="I478">
        <v>19</v>
      </c>
      <c r="J478">
        <v>66</v>
      </c>
      <c r="K478">
        <v>2</v>
      </c>
      <c r="L478" t="s">
        <v>30</v>
      </c>
    </row>
    <row r="479" spans="1:12" x14ac:dyDescent="0.25">
      <c r="A479">
        <v>202303</v>
      </c>
      <c r="B479" t="s">
        <v>47</v>
      </c>
      <c r="C479" t="s">
        <v>56</v>
      </c>
      <c r="D479">
        <v>40</v>
      </c>
      <c r="E479">
        <v>56</v>
      </c>
      <c r="F479">
        <v>21</v>
      </c>
      <c r="G479">
        <v>5</v>
      </c>
      <c r="H479">
        <v>37</v>
      </c>
      <c r="I479">
        <v>13</v>
      </c>
      <c r="J479">
        <v>56</v>
      </c>
      <c r="K479">
        <v>2</v>
      </c>
      <c r="L479" t="s">
        <v>30</v>
      </c>
    </row>
    <row r="480" spans="1:12" x14ac:dyDescent="0.25">
      <c r="A480">
        <v>202303</v>
      </c>
      <c r="B480" t="s">
        <v>48</v>
      </c>
      <c r="C480" t="s">
        <v>56</v>
      </c>
      <c r="D480" t="s">
        <v>14</v>
      </c>
      <c r="E480">
        <v>59</v>
      </c>
      <c r="F480">
        <v>21</v>
      </c>
      <c r="G480">
        <v>5</v>
      </c>
      <c r="H480">
        <v>37</v>
      </c>
      <c r="I480">
        <v>17</v>
      </c>
      <c r="J480">
        <v>59</v>
      </c>
      <c r="K480">
        <v>2</v>
      </c>
      <c r="L480" t="s">
        <v>30</v>
      </c>
    </row>
    <row r="481" spans="1:12" x14ac:dyDescent="0.25">
      <c r="A481">
        <v>202303</v>
      </c>
      <c r="B481" t="s">
        <v>49</v>
      </c>
      <c r="C481" t="s">
        <v>56</v>
      </c>
      <c r="D481">
        <v>51</v>
      </c>
      <c r="E481">
        <v>71</v>
      </c>
      <c r="F481">
        <v>21</v>
      </c>
      <c r="G481">
        <v>10</v>
      </c>
      <c r="H481">
        <v>36</v>
      </c>
      <c r="I481">
        <v>28</v>
      </c>
      <c r="J481">
        <v>71</v>
      </c>
      <c r="K481">
        <v>2</v>
      </c>
      <c r="L481" t="s">
        <v>30</v>
      </c>
    </row>
    <row r="482" spans="1:12" x14ac:dyDescent="0.25">
      <c r="A482">
        <v>202303</v>
      </c>
      <c r="B482" t="s">
        <v>50</v>
      </c>
      <c r="C482" t="s">
        <v>56</v>
      </c>
      <c r="D482">
        <v>52</v>
      </c>
      <c r="E482">
        <v>62</v>
      </c>
      <c r="F482">
        <v>22</v>
      </c>
      <c r="G482">
        <v>10</v>
      </c>
      <c r="H482">
        <v>34</v>
      </c>
      <c r="I482">
        <v>27</v>
      </c>
      <c r="J482">
        <v>62</v>
      </c>
      <c r="K482">
        <v>2</v>
      </c>
      <c r="L482" t="s">
        <v>30</v>
      </c>
    </row>
    <row r="483" spans="1:12" x14ac:dyDescent="0.25">
      <c r="A483">
        <v>202303</v>
      </c>
      <c r="B483" t="s">
        <v>51</v>
      </c>
      <c r="C483" t="s">
        <v>56</v>
      </c>
      <c r="D483">
        <v>33</v>
      </c>
      <c r="E483">
        <v>52</v>
      </c>
      <c r="F483">
        <v>20</v>
      </c>
      <c r="G483">
        <v>9</v>
      </c>
      <c r="H483">
        <v>30</v>
      </c>
      <c r="I483">
        <v>26</v>
      </c>
      <c r="J483">
        <v>52</v>
      </c>
      <c r="K483">
        <v>2</v>
      </c>
      <c r="L483" t="s">
        <v>30</v>
      </c>
    </row>
    <row r="484" spans="1:12" x14ac:dyDescent="0.25">
      <c r="A484">
        <v>202303</v>
      </c>
      <c r="B484" t="s">
        <v>52</v>
      </c>
      <c r="C484" t="s">
        <v>56</v>
      </c>
      <c r="D484">
        <v>58</v>
      </c>
      <c r="E484">
        <v>76</v>
      </c>
      <c r="F484">
        <v>44</v>
      </c>
      <c r="G484">
        <v>19</v>
      </c>
      <c r="H484">
        <v>23</v>
      </c>
      <c r="I484">
        <v>34</v>
      </c>
      <c r="J484">
        <v>76</v>
      </c>
      <c r="K484">
        <v>2</v>
      </c>
      <c r="L484" t="s">
        <v>30</v>
      </c>
    </row>
    <row r="485" spans="1:12" x14ac:dyDescent="0.25">
      <c r="A485">
        <v>202303</v>
      </c>
      <c r="B485" t="s">
        <v>53</v>
      </c>
      <c r="C485" t="s">
        <v>56</v>
      </c>
      <c r="D485">
        <v>72</v>
      </c>
      <c r="E485">
        <v>87</v>
      </c>
      <c r="F485">
        <v>33</v>
      </c>
      <c r="G485">
        <v>19</v>
      </c>
      <c r="H485">
        <v>22</v>
      </c>
      <c r="I485">
        <v>29</v>
      </c>
      <c r="J485">
        <v>87</v>
      </c>
      <c r="K485">
        <v>2</v>
      </c>
      <c r="L485" t="s">
        <v>30</v>
      </c>
    </row>
    <row r="486" spans="1:12" x14ac:dyDescent="0.25">
      <c r="A486">
        <v>202303</v>
      </c>
      <c r="B486" t="s">
        <v>54</v>
      </c>
      <c r="C486" t="s">
        <v>56</v>
      </c>
      <c r="D486">
        <v>52</v>
      </c>
      <c r="E486">
        <v>64</v>
      </c>
      <c r="F486">
        <v>28</v>
      </c>
      <c r="G486">
        <v>17</v>
      </c>
      <c r="H486">
        <v>21</v>
      </c>
      <c r="I486">
        <v>29</v>
      </c>
      <c r="J486">
        <v>64</v>
      </c>
      <c r="K486">
        <v>2</v>
      </c>
      <c r="L486" t="s">
        <v>30</v>
      </c>
    </row>
    <row r="487" spans="1:12" x14ac:dyDescent="0.25">
      <c r="A487">
        <v>202303</v>
      </c>
      <c r="B487" t="s">
        <v>55</v>
      </c>
      <c r="C487" t="s">
        <v>56</v>
      </c>
      <c r="D487">
        <v>43</v>
      </c>
      <c r="E487">
        <v>53</v>
      </c>
      <c r="F487">
        <v>21</v>
      </c>
      <c r="G487">
        <v>12</v>
      </c>
      <c r="H487">
        <v>37</v>
      </c>
      <c r="I487">
        <v>26</v>
      </c>
      <c r="J487">
        <v>53</v>
      </c>
      <c r="K487">
        <v>2</v>
      </c>
      <c r="L487" t="s">
        <v>30</v>
      </c>
    </row>
    <row r="488" spans="1:12" x14ac:dyDescent="0.25">
      <c r="A488">
        <v>202304</v>
      </c>
      <c r="B488" t="s">
        <v>198</v>
      </c>
      <c r="C488" t="s">
        <v>56</v>
      </c>
      <c r="D488">
        <v>31</v>
      </c>
      <c r="E488">
        <v>40</v>
      </c>
      <c r="F488">
        <v>22</v>
      </c>
      <c r="G488">
        <v>6</v>
      </c>
      <c r="H488">
        <v>24</v>
      </c>
      <c r="I488">
        <v>14</v>
      </c>
      <c r="J488">
        <v>40</v>
      </c>
      <c r="K488" t="s">
        <v>64</v>
      </c>
      <c r="L488" t="s">
        <v>16</v>
      </c>
    </row>
    <row r="489" spans="1:12" x14ac:dyDescent="0.25">
      <c r="A489">
        <v>202304</v>
      </c>
      <c r="B489" t="s">
        <v>199</v>
      </c>
      <c r="C489" t="s">
        <v>56</v>
      </c>
      <c r="D489">
        <v>27</v>
      </c>
      <c r="E489">
        <v>41</v>
      </c>
      <c r="F489">
        <v>22</v>
      </c>
      <c r="G489">
        <v>7</v>
      </c>
      <c r="H489">
        <v>26</v>
      </c>
      <c r="I489">
        <v>18</v>
      </c>
      <c r="J489">
        <v>41</v>
      </c>
      <c r="K489" t="s">
        <v>64</v>
      </c>
      <c r="L489" t="s">
        <v>16</v>
      </c>
    </row>
    <row r="490" spans="1:12" x14ac:dyDescent="0.25">
      <c r="A490">
        <v>202304</v>
      </c>
      <c r="B490" t="s">
        <v>200</v>
      </c>
      <c r="C490" t="s">
        <v>56</v>
      </c>
      <c r="D490">
        <v>64</v>
      </c>
      <c r="E490">
        <v>79</v>
      </c>
      <c r="F490">
        <v>40</v>
      </c>
      <c r="G490">
        <v>12</v>
      </c>
      <c r="H490">
        <v>31</v>
      </c>
      <c r="I490">
        <v>29</v>
      </c>
      <c r="J490">
        <v>79</v>
      </c>
      <c r="K490" t="s">
        <v>64</v>
      </c>
      <c r="L490" t="s">
        <v>30</v>
      </c>
    </row>
    <row r="491" spans="1:12" x14ac:dyDescent="0.25">
      <c r="A491">
        <v>202304</v>
      </c>
      <c r="B491" t="s">
        <v>201</v>
      </c>
      <c r="C491" t="s">
        <v>56</v>
      </c>
      <c r="D491">
        <v>50</v>
      </c>
      <c r="E491">
        <v>56</v>
      </c>
      <c r="F491">
        <v>22</v>
      </c>
      <c r="G491">
        <v>10</v>
      </c>
      <c r="H491">
        <v>21</v>
      </c>
      <c r="I491">
        <v>21</v>
      </c>
      <c r="J491">
        <v>56</v>
      </c>
      <c r="K491" t="s">
        <v>64</v>
      </c>
      <c r="L491" t="s">
        <v>30</v>
      </c>
    </row>
    <row r="492" spans="1:12" x14ac:dyDescent="0.25">
      <c r="A492">
        <v>202304</v>
      </c>
      <c r="B492" t="s">
        <v>202</v>
      </c>
      <c r="C492" t="s">
        <v>56</v>
      </c>
      <c r="D492">
        <v>48</v>
      </c>
      <c r="E492">
        <v>68</v>
      </c>
      <c r="F492">
        <v>26</v>
      </c>
      <c r="G492">
        <v>9</v>
      </c>
      <c r="H492">
        <v>36</v>
      </c>
      <c r="I492">
        <v>24</v>
      </c>
      <c r="J492">
        <v>68</v>
      </c>
      <c r="K492" t="s">
        <v>64</v>
      </c>
      <c r="L492" t="s">
        <v>30</v>
      </c>
    </row>
    <row r="493" spans="1:12" x14ac:dyDescent="0.25">
      <c r="A493">
        <v>202304</v>
      </c>
      <c r="B493" t="s">
        <v>203</v>
      </c>
      <c r="C493" t="s">
        <v>56</v>
      </c>
      <c r="D493">
        <v>57</v>
      </c>
      <c r="E493">
        <v>70</v>
      </c>
      <c r="F493">
        <v>25</v>
      </c>
      <c r="G493">
        <v>9</v>
      </c>
      <c r="H493">
        <v>30</v>
      </c>
      <c r="I493">
        <v>26</v>
      </c>
      <c r="J493">
        <v>70</v>
      </c>
      <c r="K493" t="s">
        <v>64</v>
      </c>
      <c r="L493" t="s">
        <v>30</v>
      </c>
    </row>
    <row r="494" spans="1:12" x14ac:dyDescent="0.25">
      <c r="A494">
        <v>202304</v>
      </c>
      <c r="B494" t="s">
        <v>204</v>
      </c>
      <c r="C494" t="s">
        <v>56</v>
      </c>
      <c r="D494">
        <v>50</v>
      </c>
      <c r="E494">
        <v>71</v>
      </c>
      <c r="F494">
        <v>31</v>
      </c>
      <c r="G494">
        <v>8</v>
      </c>
      <c r="H494">
        <v>34</v>
      </c>
      <c r="I494">
        <v>20</v>
      </c>
      <c r="J494">
        <v>71</v>
      </c>
      <c r="K494" t="s">
        <v>64</v>
      </c>
      <c r="L494" t="s">
        <v>30</v>
      </c>
    </row>
    <row r="495" spans="1:12" x14ac:dyDescent="0.25">
      <c r="A495">
        <v>202304</v>
      </c>
      <c r="B495" t="s">
        <v>205</v>
      </c>
      <c r="C495" t="s">
        <v>56</v>
      </c>
      <c r="D495">
        <v>67</v>
      </c>
      <c r="E495">
        <v>87</v>
      </c>
      <c r="F495">
        <v>30</v>
      </c>
      <c r="G495">
        <v>8</v>
      </c>
      <c r="H495">
        <v>49</v>
      </c>
      <c r="I495">
        <v>23</v>
      </c>
      <c r="J495">
        <v>87</v>
      </c>
      <c r="K495" t="s">
        <v>64</v>
      </c>
      <c r="L495" t="s">
        <v>30</v>
      </c>
    </row>
    <row r="496" spans="1:12" x14ac:dyDescent="0.25">
      <c r="A496">
        <v>202304</v>
      </c>
      <c r="B496" t="s">
        <v>206</v>
      </c>
      <c r="C496" t="s">
        <v>56</v>
      </c>
      <c r="D496">
        <v>71</v>
      </c>
      <c r="E496">
        <v>92</v>
      </c>
      <c r="F496">
        <v>35</v>
      </c>
      <c r="G496">
        <v>15</v>
      </c>
      <c r="H496">
        <v>32</v>
      </c>
      <c r="I496">
        <v>34</v>
      </c>
      <c r="J496">
        <v>92</v>
      </c>
      <c r="K496" t="s">
        <v>64</v>
      </c>
      <c r="L496" t="s">
        <v>30</v>
      </c>
    </row>
    <row r="497" spans="1:12" x14ac:dyDescent="0.25">
      <c r="A497">
        <v>202304</v>
      </c>
      <c r="B497" t="s">
        <v>207</v>
      </c>
      <c r="C497" t="s">
        <v>56</v>
      </c>
      <c r="D497">
        <v>31</v>
      </c>
      <c r="E497">
        <v>39</v>
      </c>
      <c r="F497">
        <v>21</v>
      </c>
      <c r="G497">
        <v>5</v>
      </c>
      <c r="H497">
        <v>27</v>
      </c>
      <c r="I497">
        <v>12</v>
      </c>
      <c r="J497">
        <v>39</v>
      </c>
      <c r="K497" t="s">
        <v>64</v>
      </c>
      <c r="L497" t="s">
        <v>16</v>
      </c>
    </row>
    <row r="498" spans="1:12" x14ac:dyDescent="0.25">
      <c r="A498">
        <v>202304</v>
      </c>
      <c r="B498" t="s">
        <v>208</v>
      </c>
      <c r="C498" t="s">
        <v>56</v>
      </c>
      <c r="D498">
        <v>24</v>
      </c>
      <c r="E498">
        <v>32</v>
      </c>
      <c r="F498">
        <v>22</v>
      </c>
      <c r="G498">
        <v>6</v>
      </c>
      <c r="H498">
        <v>19</v>
      </c>
      <c r="I498">
        <v>13</v>
      </c>
      <c r="J498">
        <v>32</v>
      </c>
      <c r="K498" t="s">
        <v>64</v>
      </c>
      <c r="L498" t="s">
        <v>16</v>
      </c>
    </row>
    <row r="499" spans="1:12" x14ac:dyDescent="0.25">
      <c r="A499">
        <v>202304</v>
      </c>
      <c r="B499" t="s">
        <v>209</v>
      </c>
      <c r="C499" t="s">
        <v>56</v>
      </c>
      <c r="D499">
        <v>27</v>
      </c>
      <c r="E499">
        <v>35</v>
      </c>
      <c r="F499">
        <v>20</v>
      </c>
      <c r="G499">
        <v>6</v>
      </c>
      <c r="H499">
        <v>16</v>
      </c>
      <c r="I499">
        <v>12</v>
      </c>
      <c r="J499">
        <v>35</v>
      </c>
      <c r="K499" t="s">
        <v>64</v>
      </c>
      <c r="L499" t="s">
        <v>16</v>
      </c>
    </row>
    <row r="500" spans="1:12" x14ac:dyDescent="0.25">
      <c r="A500">
        <v>202304</v>
      </c>
      <c r="B500" t="s">
        <v>210</v>
      </c>
      <c r="C500" t="s">
        <v>56</v>
      </c>
      <c r="D500">
        <v>27</v>
      </c>
      <c r="E500">
        <v>36</v>
      </c>
      <c r="F500">
        <v>19</v>
      </c>
      <c r="G500">
        <v>6</v>
      </c>
      <c r="H500">
        <v>19</v>
      </c>
      <c r="I500">
        <v>13</v>
      </c>
      <c r="J500">
        <v>36</v>
      </c>
      <c r="K500" t="s">
        <v>64</v>
      </c>
      <c r="L500" t="s">
        <v>16</v>
      </c>
    </row>
    <row r="501" spans="1:12" x14ac:dyDescent="0.25">
      <c r="A501">
        <v>202304</v>
      </c>
      <c r="B501" t="s">
        <v>211</v>
      </c>
      <c r="C501" t="s">
        <v>56</v>
      </c>
      <c r="D501">
        <v>40</v>
      </c>
      <c r="E501">
        <v>57</v>
      </c>
      <c r="F501">
        <v>25</v>
      </c>
      <c r="G501">
        <v>9</v>
      </c>
      <c r="H501">
        <v>28</v>
      </c>
      <c r="I501">
        <v>21</v>
      </c>
      <c r="J501">
        <v>57</v>
      </c>
      <c r="K501" t="s">
        <v>64</v>
      </c>
      <c r="L501" t="s">
        <v>30</v>
      </c>
    </row>
    <row r="502" spans="1:12" x14ac:dyDescent="0.25">
      <c r="A502">
        <v>202304</v>
      </c>
      <c r="B502" t="s">
        <v>212</v>
      </c>
      <c r="C502" t="s">
        <v>56</v>
      </c>
      <c r="D502">
        <v>64</v>
      </c>
      <c r="E502">
        <v>77</v>
      </c>
      <c r="F502">
        <v>30</v>
      </c>
      <c r="G502">
        <v>14</v>
      </c>
      <c r="H502">
        <v>34</v>
      </c>
      <c r="I502">
        <v>31</v>
      </c>
      <c r="J502">
        <v>77</v>
      </c>
      <c r="K502" t="s">
        <v>64</v>
      </c>
      <c r="L502" t="s">
        <v>30</v>
      </c>
    </row>
    <row r="503" spans="1:12" x14ac:dyDescent="0.25">
      <c r="A503">
        <v>202304</v>
      </c>
      <c r="B503" t="s">
        <v>213</v>
      </c>
      <c r="C503" t="s">
        <v>56</v>
      </c>
      <c r="D503">
        <v>50</v>
      </c>
      <c r="E503">
        <v>62</v>
      </c>
      <c r="F503">
        <v>26</v>
      </c>
      <c r="G503">
        <v>9</v>
      </c>
      <c r="H503">
        <v>28</v>
      </c>
      <c r="I503">
        <v>23</v>
      </c>
      <c r="J503">
        <v>62</v>
      </c>
      <c r="K503" t="s">
        <v>64</v>
      </c>
      <c r="L503" t="s">
        <v>30</v>
      </c>
    </row>
    <row r="504" spans="1:12" x14ac:dyDescent="0.25">
      <c r="A504">
        <v>202304</v>
      </c>
      <c r="B504" t="s">
        <v>214</v>
      </c>
      <c r="C504" t="s">
        <v>56</v>
      </c>
      <c r="D504">
        <v>45</v>
      </c>
      <c r="E504">
        <v>56</v>
      </c>
      <c r="F504">
        <v>25</v>
      </c>
      <c r="G504">
        <v>8</v>
      </c>
      <c r="H504">
        <v>27</v>
      </c>
      <c r="I504">
        <v>21</v>
      </c>
      <c r="J504">
        <v>56</v>
      </c>
      <c r="K504" t="s">
        <v>64</v>
      </c>
      <c r="L504" t="s">
        <v>30</v>
      </c>
    </row>
    <row r="505" spans="1:12" x14ac:dyDescent="0.25">
      <c r="A505">
        <v>202304</v>
      </c>
      <c r="B505" t="s">
        <v>215</v>
      </c>
      <c r="C505" t="s">
        <v>56</v>
      </c>
      <c r="D505">
        <v>55</v>
      </c>
      <c r="E505">
        <v>71</v>
      </c>
      <c r="F505">
        <v>37</v>
      </c>
      <c r="G505">
        <v>6</v>
      </c>
      <c r="H505">
        <v>35</v>
      </c>
      <c r="I505">
        <v>18</v>
      </c>
      <c r="J505">
        <v>71</v>
      </c>
      <c r="K505" t="s">
        <v>64</v>
      </c>
      <c r="L505" t="s">
        <v>30</v>
      </c>
    </row>
    <row r="506" spans="1:12" x14ac:dyDescent="0.25">
      <c r="A506">
        <v>202304</v>
      </c>
      <c r="B506" t="s">
        <v>216</v>
      </c>
      <c r="C506" t="s">
        <v>56</v>
      </c>
      <c r="D506">
        <v>56</v>
      </c>
      <c r="E506">
        <v>75</v>
      </c>
      <c r="F506">
        <v>29</v>
      </c>
      <c r="G506">
        <v>10</v>
      </c>
      <c r="H506">
        <v>45</v>
      </c>
      <c r="I506">
        <v>22</v>
      </c>
      <c r="J506">
        <v>75</v>
      </c>
      <c r="K506" t="s">
        <v>64</v>
      </c>
      <c r="L506" t="s">
        <v>30</v>
      </c>
    </row>
    <row r="507" spans="1:12" x14ac:dyDescent="0.25">
      <c r="A507">
        <v>202304</v>
      </c>
      <c r="B507" t="s">
        <v>148</v>
      </c>
      <c r="C507" t="s">
        <v>56</v>
      </c>
      <c r="D507">
        <v>48</v>
      </c>
      <c r="E507">
        <v>67</v>
      </c>
      <c r="F507">
        <v>24</v>
      </c>
      <c r="G507">
        <v>13</v>
      </c>
      <c r="H507">
        <v>47</v>
      </c>
      <c r="I507">
        <v>26</v>
      </c>
      <c r="J507">
        <v>67</v>
      </c>
      <c r="K507" t="s">
        <v>64</v>
      </c>
      <c r="L507" t="s">
        <v>30</v>
      </c>
    </row>
    <row r="508" spans="1:12" x14ac:dyDescent="0.25">
      <c r="A508">
        <v>202304</v>
      </c>
      <c r="B508" t="s">
        <v>149</v>
      </c>
      <c r="C508" t="s">
        <v>56</v>
      </c>
      <c r="D508">
        <v>54</v>
      </c>
      <c r="E508">
        <v>72</v>
      </c>
      <c r="F508">
        <v>22</v>
      </c>
      <c r="G508">
        <v>8</v>
      </c>
      <c r="H508">
        <v>49</v>
      </c>
      <c r="I508">
        <v>15</v>
      </c>
      <c r="J508">
        <v>72</v>
      </c>
      <c r="K508" t="s">
        <v>64</v>
      </c>
      <c r="L508" t="s">
        <v>30</v>
      </c>
    </row>
    <row r="509" spans="1:12" x14ac:dyDescent="0.25">
      <c r="A509">
        <v>202304</v>
      </c>
      <c r="B509" t="s">
        <v>150</v>
      </c>
      <c r="C509" t="s">
        <v>56</v>
      </c>
      <c r="D509">
        <v>47</v>
      </c>
      <c r="E509">
        <v>64</v>
      </c>
      <c r="F509">
        <v>37</v>
      </c>
      <c r="G509">
        <v>7</v>
      </c>
      <c r="H509">
        <v>44</v>
      </c>
      <c r="I509">
        <v>11</v>
      </c>
      <c r="J509">
        <v>64</v>
      </c>
      <c r="K509" t="s">
        <v>64</v>
      </c>
      <c r="L509" t="s">
        <v>30</v>
      </c>
    </row>
    <row r="510" spans="1:12" x14ac:dyDescent="0.25">
      <c r="A510">
        <v>202304</v>
      </c>
      <c r="B510" t="s">
        <v>151</v>
      </c>
      <c r="C510" t="s">
        <v>56</v>
      </c>
      <c r="D510">
        <v>46</v>
      </c>
      <c r="E510">
        <v>64</v>
      </c>
      <c r="F510">
        <v>21</v>
      </c>
      <c r="G510">
        <v>4</v>
      </c>
      <c r="H510">
        <v>51</v>
      </c>
      <c r="I510">
        <v>6</v>
      </c>
      <c r="J510">
        <v>64</v>
      </c>
      <c r="K510" t="s">
        <v>64</v>
      </c>
      <c r="L510" t="s">
        <v>30</v>
      </c>
    </row>
    <row r="511" spans="1:12" x14ac:dyDescent="0.25">
      <c r="A511">
        <v>202304</v>
      </c>
      <c r="B511" t="s">
        <v>152</v>
      </c>
      <c r="C511" t="s">
        <v>56</v>
      </c>
      <c r="D511">
        <v>51</v>
      </c>
      <c r="E511">
        <v>65</v>
      </c>
      <c r="F511">
        <v>41</v>
      </c>
      <c r="G511">
        <v>6</v>
      </c>
      <c r="H511">
        <v>39</v>
      </c>
      <c r="I511">
        <v>17</v>
      </c>
      <c r="J511">
        <v>65</v>
      </c>
      <c r="K511" t="s">
        <v>64</v>
      </c>
      <c r="L511" t="s">
        <v>30</v>
      </c>
    </row>
    <row r="512" spans="1:12" x14ac:dyDescent="0.25">
      <c r="A512">
        <v>202304</v>
      </c>
      <c r="B512" t="s">
        <v>153</v>
      </c>
      <c r="C512" t="s">
        <v>56</v>
      </c>
      <c r="D512">
        <v>37</v>
      </c>
      <c r="E512">
        <v>52</v>
      </c>
      <c r="F512">
        <v>25</v>
      </c>
      <c r="G512">
        <v>6</v>
      </c>
      <c r="H512">
        <v>34</v>
      </c>
      <c r="I512">
        <v>15</v>
      </c>
      <c r="J512">
        <v>52</v>
      </c>
      <c r="K512" t="s">
        <v>64</v>
      </c>
      <c r="L512" t="s">
        <v>30</v>
      </c>
    </row>
    <row r="513" spans="1:12" x14ac:dyDescent="0.25">
      <c r="A513">
        <v>202304</v>
      </c>
      <c r="B513" t="s">
        <v>154</v>
      </c>
      <c r="C513" t="s">
        <v>56</v>
      </c>
      <c r="D513">
        <v>42</v>
      </c>
      <c r="E513">
        <v>57</v>
      </c>
      <c r="F513">
        <v>32</v>
      </c>
      <c r="G513">
        <v>7</v>
      </c>
      <c r="H513">
        <v>27</v>
      </c>
      <c r="I513">
        <v>13</v>
      </c>
      <c r="J513">
        <v>57</v>
      </c>
      <c r="K513" t="s">
        <v>64</v>
      </c>
      <c r="L513" t="s">
        <v>30</v>
      </c>
    </row>
    <row r="514" spans="1:12" x14ac:dyDescent="0.25">
      <c r="A514">
        <v>202304</v>
      </c>
      <c r="B514" t="s">
        <v>155</v>
      </c>
      <c r="C514" t="s">
        <v>56</v>
      </c>
      <c r="D514">
        <v>53</v>
      </c>
      <c r="E514">
        <v>70</v>
      </c>
      <c r="F514">
        <v>26</v>
      </c>
      <c r="G514">
        <v>13</v>
      </c>
      <c r="H514">
        <v>33</v>
      </c>
      <c r="I514">
        <v>23</v>
      </c>
      <c r="J514">
        <v>70</v>
      </c>
      <c r="K514" t="s">
        <v>64</v>
      </c>
      <c r="L514" t="s">
        <v>30</v>
      </c>
    </row>
    <row r="515" spans="1:12" x14ac:dyDescent="0.25">
      <c r="A515">
        <v>202304</v>
      </c>
      <c r="B515" t="s">
        <v>156</v>
      </c>
      <c r="C515" t="s">
        <v>56</v>
      </c>
      <c r="D515">
        <v>40</v>
      </c>
      <c r="E515">
        <v>54</v>
      </c>
      <c r="F515">
        <v>21</v>
      </c>
      <c r="G515">
        <v>4</v>
      </c>
      <c r="H515">
        <v>35</v>
      </c>
      <c r="I515">
        <v>12</v>
      </c>
      <c r="J515">
        <v>54</v>
      </c>
      <c r="K515" t="s">
        <v>64</v>
      </c>
      <c r="L515" t="s">
        <v>30</v>
      </c>
    </row>
    <row r="516" spans="1:12" x14ac:dyDescent="0.25">
      <c r="A516">
        <v>202304</v>
      </c>
      <c r="B516" t="s">
        <v>157</v>
      </c>
      <c r="C516" t="s">
        <v>56</v>
      </c>
      <c r="D516">
        <v>56</v>
      </c>
      <c r="E516">
        <v>74</v>
      </c>
      <c r="F516">
        <v>22</v>
      </c>
      <c r="G516">
        <v>9</v>
      </c>
      <c r="H516">
        <v>42</v>
      </c>
      <c r="I516">
        <v>18</v>
      </c>
      <c r="J516">
        <v>74</v>
      </c>
      <c r="K516" t="s">
        <v>64</v>
      </c>
      <c r="L516" t="s">
        <v>30</v>
      </c>
    </row>
    <row r="517" spans="1:12" x14ac:dyDescent="0.25">
      <c r="A517">
        <v>202304</v>
      </c>
      <c r="B517" t="s">
        <v>158</v>
      </c>
      <c r="C517" t="s">
        <v>56</v>
      </c>
      <c r="D517">
        <v>64</v>
      </c>
      <c r="E517">
        <v>84</v>
      </c>
      <c r="F517">
        <v>29</v>
      </c>
      <c r="G517">
        <v>7</v>
      </c>
      <c r="H517">
        <v>47</v>
      </c>
      <c r="I517">
        <v>15</v>
      </c>
      <c r="J517">
        <v>84</v>
      </c>
      <c r="K517" t="s">
        <v>64</v>
      </c>
      <c r="L517" t="s">
        <v>30</v>
      </c>
    </row>
    <row r="518" spans="1:12" x14ac:dyDescent="0.25">
      <c r="A518">
        <v>202305</v>
      </c>
      <c r="B518" t="s">
        <v>159</v>
      </c>
      <c r="C518" t="s">
        <v>56</v>
      </c>
      <c r="D518">
        <v>50</v>
      </c>
      <c r="E518">
        <v>61</v>
      </c>
      <c r="F518">
        <v>23</v>
      </c>
      <c r="G518">
        <v>7</v>
      </c>
      <c r="H518">
        <v>35</v>
      </c>
      <c r="I518">
        <v>16</v>
      </c>
      <c r="J518">
        <v>61</v>
      </c>
      <c r="K518" t="s">
        <v>64</v>
      </c>
      <c r="L518" t="s">
        <v>30</v>
      </c>
    </row>
    <row r="519" spans="1:12" x14ac:dyDescent="0.25">
      <c r="A519">
        <v>202305</v>
      </c>
      <c r="B519" t="s">
        <v>160</v>
      </c>
      <c r="C519" t="s">
        <v>56</v>
      </c>
      <c r="D519">
        <v>69</v>
      </c>
      <c r="E519">
        <v>97</v>
      </c>
      <c r="F519">
        <v>33</v>
      </c>
      <c r="G519">
        <v>10</v>
      </c>
      <c r="H519">
        <v>36</v>
      </c>
      <c r="I519">
        <v>21</v>
      </c>
      <c r="J519">
        <v>97</v>
      </c>
      <c r="K519" t="s">
        <v>64</v>
      </c>
      <c r="L519" t="s">
        <v>30</v>
      </c>
    </row>
    <row r="520" spans="1:12" x14ac:dyDescent="0.25">
      <c r="A520">
        <v>202305</v>
      </c>
      <c r="B520" t="s">
        <v>161</v>
      </c>
      <c r="C520" t="s">
        <v>56</v>
      </c>
      <c r="D520">
        <v>58</v>
      </c>
      <c r="E520">
        <v>70</v>
      </c>
      <c r="F520">
        <v>31</v>
      </c>
      <c r="G520">
        <v>7</v>
      </c>
      <c r="H520">
        <v>35</v>
      </c>
      <c r="I520">
        <v>19</v>
      </c>
      <c r="J520">
        <v>70</v>
      </c>
      <c r="K520" t="s">
        <v>64</v>
      </c>
      <c r="L520" t="s">
        <v>30</v>
      </c>
    </row>
    <row r="521" spans="1:12" x14ac:dyDescent="0.25">
      <c r="A521">
        <v>202305</v>
      </c>
      <c r="B521" t="s">
        <v>162</v>
      </c>
      <c r="C521" t="s">
        <v>56</v>
      </c>
      <c r="D521">
        <v>43</v>
      </c>
      <c r="E521">
        <v>55</v>
      </c>
      <c r="F521">
        <v>26</v>
      </c>
      <c r="G521">
        <v>7</v>
      </c>
      <c r="H521">
        <v>32</v>
      </c>
      <c r="I521">
        <v>20</v>
      </c>
      <c r="J521">
        <v>55</v>
      </c>
      <c r="K521" t="s">
        <v>64</v>
      </c>
      <c r="L521" t="s">
        <v>30</v>
      </c>
    </row>
    <row r="522" spans="1:12" x14ac:dyDescent="0.25">
      <c r="A522">
        <v>202305</v>
      </c>
      <c r="B522" t="s">
        <v>163</v>
      </c>
      <c r="C522" t="s">
        <v>56</v>
      </c>
      <c r="D522">
        <v>52</v>
      </c>
      <c r="E522">
        <v>70</v>
      </c>
      <c r="F522">
        <v>52</v>
      </c>
      <c r="G522">
        <v>10</v>
      </c>
      <c r="H522">
        <v>38</v>
      </c>
      <c r="I522">
        <v>27</v>
      </c>
      <c r="J522">
        <v>70</v>
      </c>
      <c r="K522" t="s">
        <v>64</v>
      </c>
      <c r="L522" t="s">
        <v>30</v>
      </c>
    </row>
    <row r="523" spans="1:12" x14ac:dyDescent="0.25">
      <c r="A523">
        <v>202305</v>
      </c>
      <c r="B523" t="s">
        <v>164</v>
      </c>
      <c r="C523" t="s">
        <v>56</v>
      </c>
      <c r="D523">
        <v>51</v>
      </c>
      <c r="E523">
        <v>65</v>
      </c>
      <c r="F523">
        <v>50</v>
      </c>
      <c r="G523">
        <v>7</v>
      </c>
      <c r="H523">
        <v>45</v>
      </c>
      <c r="I523">
        <v>21</v>
      </c>
      <c r="J523">
        <v>65</v>
      </c>
      <c r="K523" t="s">
        <v>64</v>
      </c>
      <c r="L523" t="s">
        <v>30</v>
      </c>
    </row>
    <row r="524" spans="1:12" x14ac:dyDescent="0.25">
      <c r="A524">
        <v>202305</v>
      </c>
      <c r="B524" t="s">
        <v>165</v>
      </c>
      <c r="C524" t="s">
        <v>56</v>
      </c>
      <c r="D524">
        <v>57</v>
      </c>
      <c r="E524">
        <v>73</v>
      </c>
      <c r="F524">
        <v>51</v>
      </c>
      <c r="G524">
        <v>12</v>
      </c>
      <c r="H524">
        <v>40</v>
      </c>
      <c r="I524">
        <v>29</v>
      </c>
      <c r="J524">
        <v>73</v>
      </c>
      <c r="K524" t="s">
        <v>64</v>
      </c>
      <c r="L524" t="s">
        <v>30</v>
      </c>
    </row>
    <row r="525" spans="1:12" x14ac:dyDescent="0.25">
      <c r="A525">
        <v>202305</v>
      </c>
      <c r="B525" t="s">
        <v>166</v>
      </c>
      <c r="C525" t="s">
        <v>56</v>
      </c>
      <c r="D525">
        <v>51</v>
      </c>
      <c r="E525">
        <v>68</v>
      </c>
      <c r="F525">
        <v>50</v>
      </c>
      <c r="G525">
        <v>12</v>
      </c>
      <c r="H525">
        <v>39</v>
      </c>
      <c r="I525">
        <v>28</v>
      </c>
      <c r="J525">
        <v>68</v>
      </c>
      <c r="K525" t="s">
        <v>64</v>
      </c>
      <c r="L525" t="s">
        <v>30</v>
      </c>
    </row>
    <row r="526" spans="1:12" x14ac:dyDescent="0.25">
      <c r="A526">
        <v>202305</v>
      </c>
      <c r="B526" t="s">
        <v>167</v>
      </c>
      <c r="C526" t="s">
        <v>56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>
        <v>0</v>
      </c>
      <c r="L526" t="s">
        <v>46</v>
      </c>
    </row>
    <row r="527" spans="1:12" x14ac:dyDescent="0.25">
      <c r="A527">
        <v>202305</v>
      </c>
      <c r="B527" t="s">
        <v>168</v>
      </c>
      <c r="C527" t="s">
        <v>56</v>
      </c>
      <c r="D527">
        <v>70</v>
      </c>
      <c r="E527">
        <v>94</v>
      </c>
      <c r="F527">
        <v>52</v>
      </c>
      <c r="G527">
        <v>8</v>
      </c>
      <c r="H527">
        <v>42</v>
      </c>
      <c r="I527">
        <v>19</v>
      </c>
      <c r="J527">
        <v>94</v>
      </c>
      <c r="K527" t="s">
        <v>64</v>
      </c>
      <c r="L527" t="s">
        <v>30</v>
      </c>
    </row>
    <row r="528" spans="1:12" x14ac:dyDescent="0.25">
      <c r="A528">
        <v>202305</v>
      </c>
      <c r="B528" t="s">
        <v>169</v>
      </c>
      <c r="C528" t="s">
        <v>56</v>
      </c>
      <c r="D528">
        <v>71</v>
      </c>
      <c r="E528">
        <v>88</v>
      </c>
      <c r="F528">
        <v>52</v>
      </c>
      <c r="G528">
        <v>7</v>
      </c>
      <c r="H528">
        <v>37</v>
      </c>
      <c r="I528">
        <v>21</v>
      </c>
      <c r="J528">
        <v>88</v>
      </c>
      <c r="K528" t="s">
        <v>64</v>
      </c>
      <c r="L528" t="s">
        <v>30</v>
      </c>
    </row>
    <row r="529" spans="1:12" x14ac:dyDescent="0.25">
      <c r="A529">
        <v>202305</v>
      </c>
      <c r="B529" t="s">
        <v>170</v>
      </c>
      <c r="C529" t="s">
        <v>56</v>
      </c>
      <c r="D529">
        <v>34</v>
      </c>
      <c r="E529">
        <v>43</v>
      </c>
      <c r="F529">
        <v>48</v>
      </c>
      <c r="G529">
        <v>4</v>
      </c>
      <c r="H529">
        <v>25</v>
      </c>
      <c r="I529">
        <v>10</v>
      </c>
      <c r="J529">
        <v>48</v>
      </c>
      <c r="K529" t="s">
        <v>62</v>
      </c>
      <c r="L529" t="s">
        <v>16</v>
      </c>
    </row>
    <row r="530" spans="1:12" x14ac:dyDescent="0.25">
      <c r="A530">
        <v>202305</v>
      </c>
      <c r="B530" t="s">
        <v>171</v>
      </c>
      <c r="C530" t="s">
        <v>56</v>
      </c>
      <c r="D530">
        <v>53</v>
      </c>
      <c r="E530">
        <v>69</v>
      </c>
      <c r="F530">
        <v>52</v>
      </c>
      <c r="G530">
        <v>6</v>
      </c>
      <c r="H530">
        <v>32</v>
      </c>
      <c r="I530">
        <v>18</v>
      </c>
      <c r="J530">
        <v>69</v>
      </c>
      <c r="K530" t="s">
        <v>64</v>
      </c>
      <c r="L530" t="s">
        <v>30</v>
      </c>
    </row>
    <row r="531" spans="1:12" x14ac:dyDescent="0.25">
      <c r="A531">
        <v>202305</v>
      </c>
      <c r="B531" t="s">
        <v>172</v>
      </c>
      <c r="C531" t="s">
        <v>56</v>
      </c>
      <c r="D531">
        <v>53</v>
      </c>
      <c r="E531">
        <v>77</v>
      </c>
      <c r="F531">
        <v>51</v>
      </c>
      <c r="G531">
        <v>10</v>
      </c>
      <c r="H531">
        <v>29</v>
      </c>
      <c r="I531">
        <v>26</v>
      </c>
      <c r="J531">
        <v>77</v>
      </c>
      <c r="K531" t="s">
        <v>64</v>
      </c>
      <c r="L531" t="s">
        <v>30</v>
      </c>
    </row>
    <row r="532" spans="1:12" x14ac:dyDescent="0.25">
      <c r="A532">
        <v>202305</v>
      </c>
      <c r="B532" t="s">
        <v>173</v>
      </c>
      <c r="C532" t="s">
        <v>56</v>
      </c>
      <c r="D532">
        <v>59</v>
      </c>
      <c r="E532">
        <v>77</v>
      </c>
      <c r="F532">
        <v>51</v>
      </c>
      <c r="G532">
        <v>9</v>
      </c>
      <c r="H532">
        <v>37</v>
      </c>
      <c r="I532">
        <v>26</v>
      </c>
      <c r="J532">
        <v>77</v>
      </c>
      <c r="K532" t="s">
        <v>64</v>
      </c>
      <c r="L532" t="s">
        <v>30</v>
      </c>
    </row>
    <row r="533" spans="1:12" x14ac:dyDescent="0.25">
      <c r="A533">
        <v>202305</v>
      </c>
      <c r="B533" t="s">
        <v>174</v>
      </c>
      <c r="C533" t="s">
        <v>56</v>
      </c>
      <c r="D533">
        <v>70</v>
      </c>
      <c r="E533">
        <v>87</v>
      </c>
      <c r="F533">
        <v>51</v>
      </c>
      <c r="G533">
        <v>9</v>
      </c>
      <c r="H533">
        <v>35</v>
      </c>
      <c r="I533">
        <v>22</v>
      </c>
      <c r="J533">
        <v>87</v>
      </c>
      <c r="K533" t="s">
        <v>64</v>
      </c>
      <c r="L533" t="s">
        <v>30</v>
      </c>
    </row>
    <row r="534" spans="1:12" x14ac:dyDescent="0.25">
      <c r="A534">
        <v>202305</v>
      </c>
      <c r="B534" t="s">
        <v>175</v>
      </c>
      <c r="C534" t="s">
        <v>56</v>
      </c>
      <c r="D534">
        <v>69</v>
      </c>
      <c r="E534">
        <v>86</v>
      </c>
      <c r="F534">
        <v>52</v>
      </c>
      <c r="G534">
        <v>7</v>
      </c>
      <c r="H534">
        <v>31</v>
      </c>
      <c r="I534">
        <v>20</v>
      </c>
      <c r="J534">
        <v>86</v>
      </c>
      <c r="K534" t="s">
        <v>64</v>
      </c>
      <c r="L534" t="s">
        <v>30</v>
      </c>
    </row>
    <row r="535" spans="1:12" x14ac:dyDescent="0.25">
      <c r="A535">
        <v>202305</v>
      </c>
      <c r="B535" t="s">
        <v>176</v>
      </c>
      <c r="C535" t="s">
        <v>56</v>
      </c>
      <c r="D535">
        <v>71</v>
      </c>
      <c r="E535">
        <v>95</v>
      </c>
      <c r="F535">
        <v>52</v>
      </c>
      <c r="G535">
        <v>8</v>
      </c>
      <c r="H535">
        <v>34</v>
      </c>
      <c r="I535">
        <v>21</v>
      </c>
      <c r="J535">
        <v>95</v>
      </c>
      <c r="K535" t="s">
        <v>64</v>
      </c>
      <c r="L535" t="s">
        <v>30</v>
      </c>
    </row>
    <row r="536" spans="1:12" x14ac:dyDescent="0.25">
      <c r="A536">
        <v>202305</v>
      </c>
      <c r="B536" t="s">
        <v>177</v>
      </c>
      <c r="C536" t="s">
        <v>56</v>
      </c>
      <c r="D536">
        <v>68</v>
      </c>
      <c r="E536">
        <v>87</v>
      </c>
      <c r="F536">
        <v>52</v>
      </c>
      <c r="G536">
        <v>8</v>
      </c>
      <c r="H536">
        <v>37</v>
      </c>
      <c r="I536">
        <v>17</v>
      </c>
      <c r="J536">
        <v>87</v>
      </c>
      <c r="K536" t="s">
        <v>64</v>
      </c>
      <c r="L536" t="s">
        <v>30</v>
      </c>
    </row>
    <row r="537" spans="1:12" x14ac:dyDescent="0.25">
      <c r="A537">
        <v>202305</v>
      </c>
      <c r="B537" t="s">
        <v>178</v>
      </c>
      <c r="C537" t="s">
        <v>56</v>
      </c>
      <c r="D537">
        <v>71</v>
      </c>
      <c r="E537">
        <v>93</v>
      </c>
      <c r="F537">
        <v>53</v>
      </c>
      <c r="G537">
        <v>9</v>
      </c>
      <c r="H537">
        <v>31</v>
      </c>
      <c r="I537">
        <v>24</v>
      </c>
      <c r="J537">
        <v>93</v>
      </c>
      <c r="K537" t="s">
        <v>64</v>
      </c>
      <c r="L537" t="s">
        <v>30</v>
      </c>
    </row>
    <row r="538" spans="1:12" x14ac:dyDescent="0.25">
      <c r="A538">
        <v>202305</v>
      </c>
      <c r="B538" t="s">
        <v>179</v>
      </c>
      <c r="C538" t="s">
        <v>56</v>
      </c>
      <c r="D538">
        <v>72</v>
      </c>
      <c r="E538">
        <v>98</v>
      </c>
      <c r="F538">
        <v>52</v>
      </c>
      <c r="G538">
        <v>8</v>
      </c>
      <c r="H538">
        <v>39</v>
      </c>
      <c r="I538">
        <v>16</v>
      </c>
      <c r="J538">
        <v>98</v>
      </c>
      <c r="K538" t="s">
        <v>64</v>
      </c>
      <c r="L538" t="s">
        <v>30</v>
      </c>
    </row>
    <row r="539" spans="1:12" x14ac:dyDescent="0.25">
      <c r="A539">
        <v>202305</v>
      </c>
      <c r="B539" t="s">
        <v>180</v>
      </c>
      <c r="C539" t="s">
        <v>56</v>
      </c>
      <c r="D539">
        <v>68</v>
      </c>
      <c r="E539">
        <v>89</v>
      </c>
      <c r="F539">
        <v>52</v>
      </c>
      <c r="G539">
        <v>13</v>
      </c>
      <c r="H539">
        <v>38</v>
      </c>
      <c r="I539">
        <v>27</v>
      </c>
      <c r="J539">
        <v>89</v>
      </c>
      <c r="K539" t="s">
        <v>64</v>
      </c>
      <c r="L539" t="s">
        <v>30</v>
      </c>
    </row>
    <row r="540" spans="1:12" x14ac:dyDescent="0.25">
      <c r="A540">
        <v>202305</v>
      </c>
      <c r="B540" t="s">
        <v>181</v>
      </c>
      <c r="C540" t="s">
        <v>56</v>
      </c>
      <c r="D540">
        <v>79</v>
      </c>
      <c r="E540">
        <v>99</v>
      </c>
      <c r="F540">
        <v>53</v>
      </c>
      <c r="G540">
        <v>14</v>
      </c>
      <c r="H540">
        <v>27</v>
      </c>
      <c r="I540">
        <v>33</v>
      </c>
      <c r="J540">
        <v>99</v>
      </c>
      <c r="K540" t="s">
        <v>64</v>
      </c>
      <c r="L540" t="s">
        <v>30</v>
      </c>
    </row>
    <row r="541" spans="1:12" x14ac:dyDescent="0.25">
      <c r="A541">
        <v>202305</v>
      </c>
      <c r="B541" t="s">
        <v>182</v>
      </c>
      <c r="C541" t="s">
        <v>56</v>
      </c>
      <c r="D541">
        <v>77</v>
      </c>
      <c r="E541">
        <v>99</v>
      </c>
      <c r="F541">
        <v>53</v>
      </c>
      <c r="G541">
        <v>10</v>
      </c>
      <c r="H541">
        <v>28</v>
      </c>
      <c r="I541">
        <v>25</v>
      </c>
      <c r="J541">
        <v>99</v>
      </c>
      <c r="K541" t="s">
        <v>64</v>
      </c>
      <c r="L541" t="s">
        <v>30</v>
      </c>
    </row>
    <row r="542" spans="1:12" x14ac:dyDescent="0.25">
      <c r="A542">
        <v>202305</v>
      </c>
      <c r="B542" t="s">
        <v>183</v>
      </c>
      <c r="C542" t="s">
        <v>56</v>
      </c>
      <c r="D542">
        <v>77</v>
      </c>
      <c r="E542">
        <v>100</v>
      </c>
      <c r="F542">
        <v>54</v>
      </c>
      <c r="G542">
        <v>11</v>
      </c>
      <c r="H542">
        <v>39</v>
      </c>
      <c r="I542">
        <v>28</v>
      </c>
      <c r="J542">
        <v>100</v>
      </c>
      <c r="K542" t="s">
        <v>64</v>
      </c>
      <c r="L542" t="s">
        <v>30</v>
      </c>
    </row>
    <row r="543" spans="1:12" x14ac:dyDescent="0.25">
      <c r="A543">
        <v>202305</v>
      </c>
      <c r="B543" t="s">
        <v>184</v>
      </c>
      <c r="C543" t="s">
        <v>56</v>
      </c>
      <c r="D543">
        <v>78</v>
      </c>
      <c r="E543">
        <v>100</v>
      </c>
      <c r="F543">
        <v>55</v>
      </c>
      <c r="G543">
        <v>11</v>
      </c>
      <c r="H543">
        <v>34</v>
      </c>
      <c r="I543">
        <v>28</v>
      </c>
      <c r="J543">
        <v>100</v>
      </c>
      <c r="K543" t="s">
        <v>64</v>
      </c>
      <c r="L543" t="s">
        <v>30</v>
      </c>
    </row>
    <row r="544" spans="1:12" x14ac:dyDescent="0.25">
      <c r="A544">
        <v>202305</v>
      </c>
      <c r="B544" t="s">
        <v>185</v>
      </c>
      <c r="C544" t="s">
        <v>56</v>
      </c>
      <c r="D544">
        <v>73</v>
      </c>
      <c r="E544">
        <v>95</v>
      </c>
      <c r="F544">
        <v>53</v>
      </c>
      <c r="G544">
        <v>8</v>
      </c>
      <c r="H544">
        <v>36</v>
      </c>
      <c r="I544">
        <v>22</v>
      </c>
      <c r="J544">
        <v>95</v>
      </c>
      <c r="K544" t="s">
        <v>64</v>
      </c>
      <c r="L544" t="s">
        <v>30</v>
      </c>
    </row>
    <row r="545" spans="1:12" x14ac:dyDescent="0.25">
      <c r="A545">
        <v>202305</v>
      </c>
      <c r="B545" t="s">
        <v>186</v>
      </c>
      <c r="C545" t="s">
        <v>56</v>
      </c>
      <c r="D545">
        <v>64</v>
      </c>
      <c r="E545">
        <v>87</v>
      </c>
      <c r="F545">
        <v>54</v>
      </c>
      <c r="G545">
        <v>8</v>
      </c>
      <c r="H545">
        <v>36</v>
      </c>
      <c r="I545">
        <v>22</v>
      </c>
      <c r="J545">
        <v>87</v>
      </c>
      <c r="K545" t="s">
        <v>64</v>
      </c>
      <c r="L545" t="s">
        <v>30</v>
      </c>
    </row>
    <row r="546" spans="1:12" x14ac:dyDescent="0.25">
      <c r="A546">
        <v>202305</v>
      </c>
      <c r="B546" t="s">
        <v>187</v>
      </c>
      <c r="C546" t="s">
        <v>56</v>
      </c>
      <c r="D546">
        <v>72</v>
      </c>
      <c r="E546">
        <v>91</v>
      </c>
      <c r="F546">
        <v>51</v>
      </c>
      <c r="G546">
        <v>10</v>
      </c>
      <c r="H546">
        <v>35</v>
      </c>
      <c r="I546">
        <v>20</v>
      </c>
      <c r="J546">
        <v>91</v>
      </c>
      <c r="K546" t="s">
        <v>64</v>
      </c>
      <c r="L546" t="s">
        <v>30</v>
      </c>
    </row>
    <row r="547" spans="1:12" x14ac:dyDescent="0.25">
      <c r="A547">
        <v>202305</v>
      </c>
      <c r="B547" t="s">
        <v>188</v>
      </c>
      <c r="C547" t="s">
        <v>56</v>
      </c>
      <c r="D547">
        <v>74</v>
      </c>
      <c r="E547">
        <v>96</v>
      </c>
      <c r="F547">
        <v>51</v>
      </c>
      <c r="G547">
        <v>9</v>
      </c>
      <c r="H547">
        <v>38</v>
      </c>
      <c r="I547">
        <v>20</v>
      </c>
      <c r="J547">
        <v>96</v>
      </c>
      <c r="K547" t="s">
        <v>64</v>
      </c>
      <c r="L547" t="s">
        <v>30</v>
      </c>
    </row>
    <row r="548" spans="1:12" x14ac:dyDescent="0.25">
      <c r="A548">
        <v>202305</v>
      </c>
      <c r="B548" t="s">
        <v>189</v>
      </c>
      <c r="C548" t="s">
        <v>56</v>
      </c>
      <c r="D548">
        <v>74</v>
      </c>
      <c r="E548">
        <v>98</v>
      </c>
      <c r="F548">
        <v>54</v>
      </c>
      <c r="G548">
        <v>12</v>
      </c>
      <c r="H548">
        <v>36</v>
      </c>
      <c r="I548">
        <v>31</v>
      </c>
      <c r="J548">
        <v>98</v>
      </c>
      <c r="K548" t="s">
        <v>64</v>
      </c>
      <c r="L548" t="s">
        <v>30</v>
      </c>
    </row>
    <row r="549" spans="1:12" x14ac:dyDescent="0.25">
      <c r="A549">
        <v>202306</v>
      </c>
      <c r="B549" t="s">
        <v>191</v>
      </c>
      <c r="C549" t="s">
        <v>56</v>
      </c>
      <c r="D549">
        <v>72</v>
      </c>
      <c r="E549">
        <v>94</v>
      </c>
      <c r="F549">
        <v>53</v>
      </c>
      <c r="G549">
        <v>10</v>
      </c>
      <c r="H549">
        <v>40</v>
      </c>
      <c r="I549">
        <v>25</v>
      </c>
      <c r="J549">
        <v>94</v>
      </c>
      <c r="K549" t="s">
        <v>64</v>
      </c>
      <c r="L549" t="s">
        <v>30</v>
      </c>
    </row>
    <row r="550" spans="1:12" x14ac:dyDescent="0.25">
      <c r="A550">
        <v>202306</v>
      </c>
      <c r="B550" t="s">
        <v>192</v>
      </c>
      <c r="C550" t="s">
        <v>56</v>
      </c>
      <c r="D550">
        <v>74</v>
      </c>
      <c r="E550">
        <v>95</v>
      </c>
      <c r="F550">
        <v>53</v>
      </c>
      <c r="G550">
        <v>8</v>
      </c>
      <c r="H550">
        <v>33</v>
      </c>
      <c r="I550">
        <v>18</v>
      </c>
      <c r="J550">
        <v>95</v>
      </c>
      <c r="K550" t="s">
        <v>64</v>
      </c>
      <c r="L550" t="s">
        <v>30</v>
      </c>
    </row>
    <row r="551" spans="1:12" x14ac:dyDescent="0.25">
      <c r="A551">
        <v>202306</v>
      </c>
      <c r="B551" t="s">
        <v>193</v>
      </c>
      <c r="C551" t="s">
        <v>56</v>
      </c>
      <c r="D551">
        <v>69</v>
      </c>
      <c r="E551">
        <v>87</v>
      </c>
      <c r="F551">
        <v>55</v>
      </c>
      <c r="G551">
        <v>7</v>
      </c>
      <c r="H551">
        <v>33</v>
      </c>
      <c r="I551">
        <v>17</v>
      </c>
      <c r="J551">
        <v>87</v>
      </c>
      <c r="K551" t="s">
        <v>64</v>
      </c>
      <c r="L551" t="s">
        <v>30</v>
      </c>
    </row>
    <row r="552" spans="1:12" x14ac:dyDescent="0.25">
      <c r="A552">
        <v>202306</v>
      </c>
      <c r="B552" t="s">
        <v>194</v>
      </c>
      <c r="C552" t="s">
        <v>56</v>
      </c>
      <c r="D552">
        <v>67</v>
      </c>
      <c r="E552">
        <v>87</v>
      </c>
      <c r="F552">
        <v>51</v>
      </c>
      <c r="G552">
        <v>8</v>
      </c>
      <c r="H552">
        <v>36</v>
      </c>
      <c r="I552">
        <v>16</v>
      </c>
      <c r="J552">
        <v>87</v>
      </c>
      <c r="K552" t="s">
        <v>64</v>
      </c>
      <c r="L552" t="s">
        <v>30</v>
      </c>
    </row>
    <row r="553" spans="1:12" x14ac:dyDescent="0.25">
      <c r="A553">
        <v>202306</v>
      </c>
      <c r="B553" t="s">
        <v>195</v>
      </c>
      <c r="C553" t="s">
        <v>56</v>
      </c>
      <c r="D553">
        <v>61</v>
      </c>
      <c r="E553">
        <v>79</v>
      </c>
      <c r="F553">
        <v>53</v>
      </c>
      <c r="G553">
        <v>9</v>
      </c>
      <c r="H553">
        <v>34</v>
      </c>
      <c r="I553">
        <v>21</v>
      </c>
      <c r="J553">
        <v>79</v>
      </c>
      <c r="K553" t="s">
        <v>64</v>
      </c>
      <c r="L553" t="s">
        <v>30</v>
      </c>
    </row>
    <row r="554" spans="1:12" x14ac:dyDescent="0.25">
      <c r="A554">
        <v>202306</v>
      </c>
      <c r="B554" t="s">
        <v>196</v>
      </c>
      <c r="C554" t="s">
        <v>56</v>
      </c>
      <c r="D554">
        <v>65</v>
      </c>
      <c r="E554">
        <v>83</v>
      </c>
      <c r="F554">
        <v>53</v>
      </c>
      <c r="G554">
        <v>11</v>
      </c>
      <c r="H554">
        <v>30</v>
      </c>
      <c r="I554">
        <v>27</v>
      </c>
      <c r="J554">
        <v>83</v>
      </c>
      <c r="K554" t="s">
        <v>64</v>
      </c>
      <c r="L554" t="s">
        <v>30</v>
      </c>
    </row>
    <row r="555" spans="1:12" x14ac:dyDescent="0.25">
      <c r="A555">
        <v>202306</v>
      </c>
      <c r="B555" t="s">
        <v>197</v>
      </c>
      <c r="C555" t="s">
        <v>56</v>
      </c>
      <c r="D555">
        <v>69</v>
      </c>
      <c r="E555">
        <v>86</v>
      </c>
      <c r="F555">
        <v>56</v>
      </c>
      <c r="G555">
        <v>17</v>
      </c>
      <c r="H555">
        <v>23</v>
      </c>
      <c r="I555">
        <v>35</v>
      </c>
      <c r="J555">
        <v>86</v>
      </c>
      <c r="K555" t="s">
        <v>64</v>
      </c>
      <c r="L555" t="s">
        <v>30</v>
      </c>
    </row>
    <row r="556" spans="1:12" x14ac:dyDescent="0.25">
      <c r="A556">
        <v>202306</v>
      </c>
      <c r="B556" t="s">
        <v>235</v>
      </c>
      <c r="C556" t="s">
        <v>56</v>
      </c>
      <c r="D556">
        <v>68</v>
      </c>
      <c r="E556">
        <v>87</v>
      </c>
      <c r="F556">
        <v>53</v>
      </c>
      <c r="G556">
        <v>8</v>
      </c>
      <c r="H556">
        <v>26</v>
      </c>
      <c r="I556">
        <v>20</v>
      </c>
      <c r="J556">
        <v>87</v>
      </c>
      <c r="K556" t="s">
        <v>64</v>
      </c>
      <c r="L556" t="s">
        <v>30</v>
      </c>
    </row>
    <row r="557" spans="1:12" x14ac:dyDescent="0.25">
      <c r="A557">
        <v>202306</v>
      </c>
      <c r="B557" t="s">
        <v>236</v>
      </c>
      <c r="C557" t="s">
        <v>56</v>
      </c>
      <c r="D557">
        <v>69</v>
      </c>
      <c r="E557">
        <v>82</v>
      </c>
      <c r="F557">
        <v>54</v>
      </c>
      <c r="G557">
        <v>8</v>
      </c>
      <c r="H557">
        <v>21</v>
      </c>
      <c r="I557">
        <v>20</v>
      </c>
      <c r="J557">
        <v>82</v>
      </c>
      <c r="K557" t="s">
        <v>64</v>
      </c>
      <c r="L557" t="s">
        <v>30</v>
      </c>
    </row>
    <row r="558" spans="1:12" x14ac:dyDescent="0.25">
      <c r="A558">
        <v>202306</v>
      </c>
      <c r="B558" t="s">
        <v>237</v>
      </c>
      <c r="C558" t="s">
        <v>56</v>
      </c>
      <c r="D558">
        <v>58</v>
      </c>
      <c r="E558">
        <v>83</v>
      </c>
      <c r="F558">
        <v>52</v>
      </c>
      <c r="G558">
        <v>8</v>
      </c>
      <c r="H558">
        <v>38</v>
      </c>
      <c r="I558">
        <v>18</v>
      </c>
      <c r="J558">
        <v>83</v>
      </c>
      <c r="K558" t="s">
        <v>64</v>
      </c>
      <c r="L558" t="s">
        <v>30</v>
      </c>
    </row>
    <row r="559" spans="1:12" x14ac:dyDescent="0.25">
      <c r="A559">
        <v>202306</v>
      </c>
      <c r="B559" t="s">
        <v>238</v>
      </c>
      <c r="C559" t="s">
        <v>56</v>
      </c>
      <c r="D559">
        <v>70</v>
      </c>
      <c r="E559">
        <v>98</v>
      </c>
      <c r="F559">
        <v>55</v>
      </c>
      <c r="G559">
        <v>8</v>
      </c>
      <c r="H559">
        <v>34</v>
      </c>
      <c r="I559">
        <v>18</v>
      </c>
      <c r="J559">
        <v>98</v>
      </c>
      <c r="K559" t="s">
        <v>64</v>
      </c>
      <c r="L559" t="s">
        <v>30</v>
      </c>
    </row>
    <row r="560" spans="1:12" x14ac:dyDescent="0.25">
      <c r="A560">
        <v>202306</v>
      </c>
      <c r="B560" t="s">
        <v>239</v>
      </c>
      <c r="C560" t="s">
        <v>56</v>
      </c>
      <c r="D560">
        <v>65</v>
      </c>
      <c r="E560">
        <v>92</v>
      </c>
      <c r="F560">
        <v>51</v>
      </c>
      <c r="G560">
        <v>9</v>
      </c>
      <c r="H560">
        <v>35</v>
      </c>
      <c r="I560">
        <v>19</v>
      </c>
      <c r="J560">
        <v>92</v>
      </c>
      <c r="K560" t="s">
        <v>64</v>
      </c>
      <c r="L560" t="s">
        <v>30</v>
      </c>
    </row>
    <row r="561" spans="1:12" x14ac:dyDescent="0.25">
      <c r="A561">
        <v>202306</v>
      </c>
      <c r="B561" t="s">
        <v>217</v>
      </c>
      <c r="C561" t="s">
        <v>56</v>
      </c>
      <c r="D561">
        <v>66</v>
      </c>
      <c r="E561">
        <v>84</v>
      </c>
      <c r="F561">
        <v>55</v>
      </c>
      <c r="G561">
        <v>7</v>
      </c>
      <c r="H561">
        <v>28</v>
      </c>
      <c r="I561">
        <v>18</v>
      </c>
      <c r="J561">
        <v>84</v>
      </c>
      <c r="K561" t="s">
        <v>64</v>
      </c>
      <c r="L561" t="s">
        <v>30</v>
      </c>
    </row>
    <row r="562" spans="1:12" x14ac:dyDescent="0.25">
      <c r="A562">
        <v>202306</v>
      </c>
      <c r="B562" t="s">
        <v>218</v>
      </c>
      <c r="C562" t="s">
        <v>56</v>
      </c>
      <c r="D562">
        <v>65</v>
      </c>
      <c r="E562">
        <v>84</v>
      </c>
      <c r="F562">
        <v>51</v>
      </c>
      <c r="G562">
        <v>7</v>
      </c>
      <c r="H562">
        <v>36</v>
      </c>
      <c r="I562">
        <v>17</v>
      </c>
      <c r="J562">
        <v>84</v>
      </c>
      <c r="K562" t="s">
        <v>64</v>
      </c>
      <c r="L562" t="s">
        <v>30</v>
      </c>
    </row>
    <row r="563" spans="1:12" x14ac:dyDescent="0.25">
      <c r="A563">
        <v>202306</v>
      </c>
      <c r="B563" t="s">
        <v>219</v>
      </c>
      <c r="C563" t="s">
        <v>56</v>
      </c>
      <c r="D563">
        <v>70</v>
      </c>
      <c r="E563">
        <v>97</v>
      </c>
      <c r="F563">
        <v>57</v>
      </c>
      <c r="G563">
        <v>11</v>
      </c>
      <c r="H563">
        <v>28</v>
      </c>
      <c r="I563">
        <v>30</v>
      </c>
      <c r="J563">
        <v>97</v>
      </c>
      <c r="K563" t="s">
        <v>64</v>
      </c>
      <c r="L563" t="s">
        <v>30</v>
      </c>
    </row>
    <row r="564" spans="1:12" x14ac:dyDescent="0.25">
      <c r="A564">
        <v>202306</v>
      </c>
      <c r="B564" t="s">
        <v>220</v>
      </c>
      <c r="C564" t="s">
        <v>56</v>
      </c>
      <c r="D564" t="s">
        <v>14</v>
      </c>
      <c r="E564">
        <v>83</v>
      </c>
      <c r="F564">
        <v>52</v>
      </c>
      <c r="G564">
        <v>8</v>
      </c>
      <c r="H564">
        <v>28</v>
      </c>
      <c r="I564">
        <v>23</v>
      </c>
      <c r="J564">
        <v>83</v>
      </c>
      <c r="K564" t="s">
        <v>64</v>
      </c>
      <c r="L564" t="s">
        <v>30</v>
      </c>
    </row>
    <row r="565" spans="1:12" x14ac:dyDescent="0.25">
      <c r="A565">
        <v>202306</v>
      </c>
      <c r="B565" t="s">
        <v>221</v>
      </c>
      <c r="C565" t="s">
        <v>56</v>
      </c>
      <c r="D565">
        <v>59</v>
      </c>
      <c r="E565">
        <v>73</v>
      </c>
      <c r="F565">
        <v>52</v>
      </c>
      <c r="G565">
        <v>14</v>
      </c>
      <c r="H565">
        <v>21</v>
      </c>
      <c r="I565">
        <v>31</v>
      </c>
      <c r="J565">
        <v>73</v>
      </c>
      <c r="K565" t="s">
        <v>64</v>
      </c>
      <c r="L565" t="s">
        <v>30</v>
      </c>
    </row>
    <row r="566" spans="1:12" x14ac:dyDescent="0.25">
      <c r="A566">
        <v>202306</v>
      </c>
      <c r="B566" t="s">
        <v>222</v>
      </c>
      <c r="C566" t="s">
        <v>56</v>
      </c>
      <c r="D566">
        <v>76</v>
      </c>
      <c r="E566">
        <v>93</v>
      </c>
      <c r="F566">
        <v>63</v>
      </c>
      <c r="G566">
        <v>14</v>
      </c>
      <c r="H566">
        <v>23</v>
      </c>
      <c r="I566">
        <v>31</v>
      </c>
      <c r="J566">
        <v>93</v>
      </c>
      <c r="K566" t="s">
        <v>64</v>
      </c>
      <c r="L566" t="s">
        <v>30</v>
      </c>
    </row>
    <row r="567" spans="1:12" x14ac:dyDescent="0.25">
      <c r="A567">
        <v>202306</v>
      </c>
      <c r="B567" t="s">
        <v>223</v>
      </c>
      <c r="C567" t="s">
        <v>56</v>
      </c>
      <c r="D567">
        <v>59</v>
      </c>
      <c r="E567">
        <v>67</v>
      </c>
      <c r="F567">
        <v>51</v>
      </c>
      <c r="G567">
        <v>9</v>
      </c>
      <c r="H567">
        <v>28</v>
      </c>
      <c r="I567">
        <v>20</v>
      </c>
      <c r="J567">
        <v>67</v>
      </c>
      <c r="K567" t="s">
        <v>64</v>
      </c>
      <c r="L567" t="s">
        <v>30</v>
      </c>
    </row>
    <row r="568" spans="1:12" x14ac:dyDescent="0.25">
      <c r="A568">
        <v>202306</v>
      </c>
      <c r="B568" t="s">
        <v>224</v>
      </c>
      <c r="C568" t="s">
        <v>56</v>
      </c>
      <c r="D568">
        <v>61</v>
      </c>
      <c r="E568">
        <v>72</v>
      </c>
      <c r="F568">
        <v>53</v>
      </c>
      <c r="G568">
        <v>16</v>
      </c>
      <c r="H568">
        <v>20</v>
      </c>
      <c r="I568">
        <v>28</v>
      </c>
      <c r="J568">
        <v>72</v>
      </c>
      <c r="K568" t="s">
        <v>64</v>
      </c>
      <c r="L568" t="s">
        <v>30</v>
      </c>
    </row>
    <row r="569" spans="1:12" x14ac:dyDescent="0.25">
      <c r="A569">
        <v>202306</v>
      </c>
      <c r="B569" t="s">
        <v>225</v>
      </c>
      <c r="C569" t="s">
        <v>56</v>
      </c>
      <c r="D569">
        <v>65</v>
      </c>
      <c r="E569">
        <v>88</v>
      </c>
      <c r="F569">
        <v>54</v>
      </c>
      <c r="G569">
        <v>7</v>
      </c>
      <c r="H569">
        <v>34</v>
      </c>
      <c r="I569">
        <v>22</v>
      </c>
      <c r="J569">
        <v>88</v>
      </c>
      <c r="K569" t="s">
        <v>64</v>
      </c>
      <c r="L569" t="s">
        <v>30</v>
      </c>
    </row>
    <row r="570" spans="1:12" x14ac:dyDescent="0.25">
      <c r="A570">
        <v>202306</v>
      </c>
      <c r="B570" t="s">
        <v>226</v>
      </c>
      <c r="C570" t="s">
        <v>56</v>
      </c>
      <c r="D570">
        <v>73</v>
      </c>
      <c r="E570">
        <v>92</v>
      </c>
      <c r="F570">
        <v>52</v>
      </c>
      <c r="G570">
        <v>10</v>
      </c>
      <c r="H570">
        <v>35</v>
      </c>
      <c r="I570">
        <v>25</v>
      </c>
      <c r="J570">
        <v>92</v>
      </c>
      <c r="K570" t="s">
        <v>64</v>
      </c>
      <c r="L570" t="s">
        <v>30</v>
      </c>
    </row>
    <row r="571" spans="1:12" x14ac:dyDescent="0.25">
      <c r="A571">
        <v>202306</v>
      </c>
      <c r="B571" t="s">
        <v>227</v>
      </c>
      <c r="C571" t="s">
        <v>56</v>
      </c>
      <c r="D571">
        <v>67</v>
      </c>
      <c r="E571">
        <v>86</v>
      </c>
      <c r="F571">
        <v>54</v>
      </c>
      <c r="G571">
        <v>8</v>
      </c>
      <c r="H571">
        <v>27</v>
      </c>
      <c r="I571">
        <v>18</v>
      </c>
      <c r="J571">
        <v>86</v>
      </c>
      <c r="K571" t="s">
        <v>64</v>
      </c>
      <c r="L571" t="s">
        <v>30</v>
      </c>
    </row>
    <row r="572" spans="1:12" x14ac:dyDescent="0.25">
      <c r="A572">
        <v>202306</v>
      </c>
      <c r="B572" t="s">
        <v>228</v>
      </c>
      <c r="C572" t="s">
        <v>56</v>
      </c>
      <c r="D572">
        <v>59</v>
      </c>
      <c r="E572">
        <v>75</v>
      </c>
      <c r="F572">
        <v>52</v>
      </c>
      <c r="G572">
        <v>7</v>
      </c>
      <c r="H572">
        <v>38</v>
      </c>
      <c r="I572">
        <v>20</v>
      </c>
      <c r="J572">
        <v>75</v>
      </c>
      <c r="K572" t="s">
        <v>64</v>
      </c>
      <c r="L572" t="s">
        <v>30</v>
      </c>
    </row>
    <row r="573" spans="1:12" x14ac:dyDescent="0.25">
      <c r="A573">
        <v>202306</v>
      </c>
      <c r="B573" t="s">
        <v>229</v>
      </c>
      <c r="C573" t="s">
        <v>56</v>
      </c>
      <c r="D573">
        <v>61</v>
      </c>
      <c r="E573">
        <v>80</v>
      </c>
      <c r="F573">
        <v>50</v>
      </c>
      <c r="G573">
        <v>8</v>
      </c>
      <c r="H573">
        <v>37</v>
      </c>
      <c r="I573">
        <v>19</v>
      </c>
      <c r="J573">
        <v>80</v>
      </c>
      <c r="K573" t="s">
        <v>64</v>
      </c>
      <c r="L573" t="s">
        <v>30</v>
      </c>
    </row>
    <row r="574" spans="1:12" x14ac:dyDescent="0.25">
      <c r="A574">
        <v>202306</v>
      </c>
      <c r="B574" t="s">
        <v>230</v>
      </c>
      <c r="C574" t="s">
        <v>56</v>
      </c>
      <c r="D574">
        <v>59</v>
      </c>
      <c r="E574">
        <v>74</v>
      </c>
      <c r="F574">
        <v>51</v>
      </c>
      <c r="G574">
        <v>10</v>
      </c>
      <c r="H574">
        <v>33</v>
      </c>
      <c r="I574">
        <v>25</v>
      </c>
      <c r="J574">
        <v>74</v>
      </c>
      <c r="K574" t="s">
        <v>64</v>
      </c>
      <c r="L574" t="s">
        <v>30</v>
      </c>
    </row>
    <row r="575" spans="1:12" x14ac:dyDescent="0.25">
      <c r="A575">
        <v>202306</v>
      </c>
      <c r="B575" t="s">
        <v>231</v>
      </c>
      <c r="C575" t="s">
        <v>56</v>
      </c>
      <c r="D575">
        <v>75</v>
      </c>
      <c r="E575">
        <v>96</v>
      </c>
      <c r="F575">
        <v>55</v>
      </c>
      <c r="G575">
        <v>10</v>
      </c>
      <c r="H575">
        <v>38</v>
      </c>
      <c r="I575">
        <v>30</v>
      </c>
      <c r="J575">
        <v>96</v>
      </c>
      <c r="K575" t="s">
        <v>64</v>
      </c>
      <c r="L575" t="s">
        <v>30</v>
      </c>
    </row>
    <row r="576" spans="1:12" x14ac:dyDescent="0.25">
      <c r="A576">
        <v>202306</v>
      </c>
      <c r="B576" t="s">
        <v>232</v>
      </c>
      <c r="C576" t="s">
        <v>56</v>
      </c>
      <c r="D576">
        <v>56</v>
      </c>
      <c r="E576">
        <v>67</v>
      </c>
      <c r="F576">
        <v>54</v>
      </c>
      <c r="G576">
        <v>8</v>
      </c>
      <c r="H576">
        <v>26</v>
      </c>
      <c r="I576">
        <v>24</v>
      </c>
      <c r="J576">
        <v>67</v>
      </c>
      <c r="K576" t="s">
        <v>64</v>
      </c>
      <c r="L576" t="s">
        <v>30</v>
      </c>
    </row>
    <row r="577" spans="1:12" x14ac:dyDescent="0.25">
      <c r="A577">
        <v>202306</v>
      </c>
      <c r="B577" t="s">
        <v>233</v>
      </c>
      <c r="C577" t="s">
        <v>56</v>
      </c>
      <c r="D577">
        <v>40</v>
      </c>
      <c r="E577">
        <v>55</v>
      </c>
      <c r="F577">
        <v>51</v>
      </c>
      <c r="G577">
        <v>5</v>
      </c>
      <c r="H577">
        <v>33</v>
      </c>
      <c r="I577">
        <v>14</v>
      </c>
      <c r="J577">
        <v>55</v>
      </c>
      <c r="K577" t="s">
        <v>64</v>
      </c>
      <c r="L577" t="s">
        <v>30</v>
      </c>
    </row>
    <row r="578" spans="1:12" x14ac:dyDescent="0.25">
      <c r="A578">
        <v>202306</v>
      </c>
      <c r="B578" t="s">
        <v>234</v>
      </c>
      <c r="C578" t="s">
        <v>56</v>
      </c>
      <c r="D578">
        <v>48</v>
      </c>
      <c r="E578">
        <v>62</v>
      </c>
      <c r="F578">
        <v>52</v>
      </c>
      <c r="G578">
        <v>6</v>
      </c>
      <c r="H578">
        <v>32</v>
      </c>
      <c r="I578">
        <v>15</v>
      </c>
      <c r="J578">
        <v>62</v>
      </c>
      <c r="K578" t="s">
        <v>64</v>
      </c>
      <c r="L578" t="s">
        <v>30</v>
      </c>
    </row>
    <row r="579" spans="1:12" x14ac:dyDescent="0.25">
      <c r="A579">
        <v>202307</v>
      </c>
      <c r="B579" t="s">
        <v>240</v>
      </c>
      <c r="C579" t="s">
        <v>56</v>
      </c>
      <c r="D579">
        <v>62</v>
      </c>
      <c r="E579">
        <v>76</v>
      </c>
      <c r="F579">
        <v>51</v>
      </c>
      <c r="G579">
        <v>11</v>
      </c>
      <c r="H579">
        <v>34</v>
      </c>
      <c r="I579">
        <v>26</v>
      </c>
      <c r="J579">
        <v>76</v>
      </c>
      <c r="K579" t="s">
        <v>64</v>
      </c>
      <c r="L579" t="s">
        <v>30</v>
      </c>
    </row>
    <row r="580" spans="1:12" x14ac:dyDescent="0.25">
      <c r="A580">
        <v>202307</v>
      </c>
      <c r="B580" t="s">
        <v>241</v>
      </c>
      <c r="C580" t="s">
        <v>56</v>
      </c>
      <c r="D580">
        <v>64</v>
      </c>
      <c r="E580">
        <v>79</v>
      </c>
      <c r="F580">
        <v>51</v>
      </c>
      <c r="G580">
        <v>13</v>
      </c>
      <c r="H580">
        <v>36</v>
      </c>
      <c r="I580">
        <v>30</v>
      </c>
      <c r="J580">
        <v>79</v>
      </c>
      <c r="K580" t="s">
        <v>64</v>
      </c>
      <c r="L580" t="s">
        <v>30</v>
      </c>
    </row>
    <row r="581" spans="1:12" x14ac:dyDescent="0.25">
      <c r="A581">
        <v>202307</v>
      </c>
      <c r="B581" t="s">
        <v>242</v>
      </c>
      <c r="C581" t="s">
        <v>56</v>
      </c>
      <c r="D581">
        <v>61</v>
      </c>
      <c r="E581">
        <v>78</v>
      </c>
      <c r="F581">
        <v>51</v>
      </c>
      <c r="G581">
        <v>8</v>
      </c>
      <c r="H581">
        <v>34</v>
      </c>
      <c r="I581">
        <v>19</v>
      </c>
      <c r="J581">
        <v>78</v>
      </c>
      <c r="K581" t="s">
        <v>64</v>
      </c>
      <c r="L581" t="s">
        <v>30</v>
      </c>
    </row>
    <row r="582" spans="1:12" x14ac:dyDescent="0.25">
      <c r="A582">
        <v>202307</v>
      </c>
      <c r="B582" t="s">
        <v>243</v>
      </c>
      <c r="C582" t="s">
        <v>56</v>
      </c>
      <c r="D582">
        <v>58</v>
      </c>
      <c r="E582">
        <v>73</v>
      </c>
      <c r="F582">
        <v>50</v>
      </c>
      <c r="G582">
        <v>9</v>
      </c>
      <c r="H582">
        <v>36</v>
      </c>
      <c r="I582">
        <v>22</v>
      </c>
      <c r="J582">
        <v>73</v>
      </c>
      <c r="K582" t="s">
        <v>64</v>
      </c>
      <c r="L582" t="s">
        <v>30</v>
      </c>
    </row>
    <row r="583" spans="1:12" x14ac:dyDescent="0.25">
      <c r="A583">
        <v>202307</v>
      </c>
      <c r="B583" t="s">
        <v>244</v>
      </c>
      <c r="C583" t="s">
        <v>56</v>
      </c>
      <c r="D583">
        <v>82</v>
      </c>
      <c r="E583">
        <v>105</v>
      </c>
      <c r="F583">
        <v>55</v>
      </c>
      <c r="G583">
        <v>12</v>
      </c>
      <c r="H583">
        <v>37</v>
      </c>
      <c r="I583">
        <v>26</v>
      </c>
      <c r="J583">
        <v>105</v>
      </c>
      <c r="K583" t="s">
        <v>64</v>
      </c>
      <c r="L583" t="s">
        <v>60</v>
      </c>
    </row>
    <row r="584" spans="1:12" x14ac:dyDescent="0.25">
      <c r="A584">
        <v>202307</v>
      </c>
      <c r="B584" t="s">
        <v>245</v>
      </c>
      <c r="C584" t="s">
        <v>56</v>
      </c>
      <c r="D584">
        <v>73</v>
      </c>
      <c r="E584">
        <v>87</v>
      </c>
      <c r="F584">
        <v>51</v>
      </c>
      <c r="G584">
        <v>13</v>
      </c>
      <c r="H584">
        <v>28</v>
      </c>
      <c r="I584">
        <v>36</v>
      </c>
      <c r="J584">
        <v>87</v>
      </c>
      <c r="K584" t="s">
        <v>64</v>
      </c>
      <c r="L584" t="s">
        <v>30</v>
      </c>
    </row>
    <row r="585" spans="1:12" x14ac:dyDescent="0.25">
      <c r="A585">
        <v>202307</v>
      </c>
      <c r="B585" t="s">
        <v>246</v>
      </c>
      <c r="C585" t="s">
        <v>56</v>
      </c>
      <c r="D585">
        <v>69</v>
      </c>
      <c r="E585">
        <v>86</v>
      </c>
      <c r="F585">
        <v>57</v>
      </c>
      <c r="G585">
        <v>12</v>
      </c>
      <c r="H585">
        <v>22</v>
      </c>
      <c r="I585">
        <v>38</v>
      </c>
      <c r="J585">
        <v>86</v>
      </c>
      <c r="K585" t="s">
        <v>64</v>
      </c>
      <c r="L585" t="s">
        <v>30</v>
      </c>
    </row>
    <row r="586" spans="1:12" x14ac:dyDescent="0.25">
      <c r="A586">
        <v>202307</v>
      </c>
      <c r="B586" t="s">
        <v>247</v>
      </c>
      <c r="C586" t="s">
        <v>56</v>
      </c>
      <c r="D586">
        <v>60</v>
      </c>
      <c r="E586">
        <v>70</v>
      </c>
      <c r="F586">
        <v>53</v>
      </c>
      <c r="G586">
        <v>15</v>
      </c>
      <c r="H586">
        <v>23</v>
      </c>
      <c r="I586">
        <v>33</v>
      </c>
      <c r="J586">
        <v>70</v>
      </c>
      <c r="K586" t="s">
        <v>64</v>
      </c>
      <c r="L586" t="s">
        <v>30</v>
      </c>
    </row>
    <row r="587" spans="1:12" x14ac:dyDescent="0.25">
      <c r="A587">
        <v>202307</v>
      </c>
      <c r="B587" t="s">
        <v>248</v>
      </c>
      <c r="C587" t="s">
        <v>56</v>
      </c>
      <c r="D587">
        <v>60</v>
      </c>
      <c r="E587">
        <v>69</v>
      </c>
      <c r="F587">
        <v>53</v>
      </c>
      <c r="G587">
        <v>12</v>
      </c>
      <c r="H587">
        <v>21</v>
      </c>
      <c r="I587">
        <v>23</v>
      </c>
      <c r="J587">
        <v>69</v>
      </c>
      <c r="K587" t="s">
        <v>64</v>
      </c>
      <c r="L587" t="s">
        <v>30</v>
      </c>
    </row>
    <row r="588" spans="1:12" x14ac:dyDescent="0.25">
      <c r="A588">
        <v>202307</v>
      </c>
      <c r="B588" t="s">
        <v>249</v>
      </c>
      <c r="C588" t="s">
        <v>56</v>
      </c>
      <c r="D588">
        <v>54</v>
      </c>
      <c r="E588">
        <v>67</v>
      </c>
      <c r="F588">
        <v>52</v>
      </c>
      <c r="G588">
        <v>6</v>
      </c>
      <c r="H588">
        <v>27</v>
      </c>
      <c r="I588">
        <v>16</v>
      </c>
      <c r="J588">
        <v>67</v>
      </c>
      <c r="K588" t="s">
        <v>64</v>
      </c>
      <c r="L588" t="s">
        <v>30</v>
      </c>
    </row>
    <row r="589" spans="1:12" x14ac:dyDescent="0.25">
      <c r="A589">
        <v>202307</v>
      </c>
      <c r="B589" t="s">
        <v>250</v>
      </c>
      <c r="C589" t="s">
        <v>56</v>
      </c>
      <c r="D589">
        <v>69</v>
      </c>
      <c r="E589">
        <v>83</v>
      </c>
      <c r="F589">
        <v>58</v>
      </c>
      <c r="G589">
        <v>9</v>
      </c>
      <c r="H589">
        <v>23</v>
      </c>
      <c r="I589">
        <v>22</v>
      </c>
      <c r="J589">
        <v>83</v>
      </c>
      <c r="K589" t="s">
        <v>64</v>
      </c>
      <c r="L589" t="s">
        <v>30</v>
      </c>
    </row>
    <row r="590" spans="1:12" x14ac:dyDescent="0.25">
      <c r="A590">
        <v>202307</v>
      </c>
      <c r="B590" t="s">
        <v>251</v>
      </c>
      <c r="C590" t="s">
        <v>56</v>
      </c>
      <c r="D590">
        <v>70</v>
      </c>
      <c r="E590">
        <v>91</v>
      </c>
      <c r="F590">
        <v>53</v>
      </c>
      <c r="G590">
        <v>9</v>
      </c>
      <c r="H590">
        <v>43</v>
      </c>
      <c r="I590">
        <v>23</v>
      </c>
      <c r="J590">
        <v>91</v>
      </c>
      <c r="K590" t="s">
        <v>64</v>
      </c>
      <c r="L590" t="s">
        <v>30</v>
      </c>
    </row>
    <row r="591" spans="1:12" x14ac:dyDescent="0.25">
      <c r="A591">
        <v>202307</v>
      </c>
      <c r="B591" t="s">
        <v>252</v>
      </c>
      <c r="C591" t="s">
        <v>56</v>
      </c>
      <c r="D591">
        <v>75</v>
      </c>
      <c r="E591">
        <v>91</v>
      </c>
      <c r="F591">
        <v>55</v>
      </c>
      <c r="G591">
        <v>10</v>
      </c>
      <c r="H591">
        <v>41</v>
      </c>
      <c r="I591">
        <v>28</v>
      </c>
      <c r="J591">
        <v>91</v>
      </c>
      <c r="K591" t="s">
        <v>64</v>
      </c>
      <c r="L591" t="s">
        <v>30</v>
      </c>
    </row>
    <row r="592" spans="1:12" x14ac:dyDescent="0.25">
      <c r="A592">
        <v>202307</v>
      </c>
      <c r="B592" t="s">
        <v>253</v>
      </c>
      <c r="C592" t="s">
        <v>56</v>
      </c>
      <c r="D592">
        <v>68</v>
      </c>
      <c r="E592">
        <v>84</v>
      </c>
      <c r="F592">
        <v>51</v>
      </c>
      <c r="G592">
        <v>9</v>
      </c>
      <c r="H592">
        <v>50</v>
      </c>
      <c r="I592">
        <v>22</v>
      </c>
      <c r="J592">
        <v>84</v>
      </c>
      <c r="K592" t="s">
        <v>64</v>
      </c>
      <c r="L592" t="s">
        <v>30</v>
      </c>
    </row>
    <row r="593" spans="1:12" x14ac:dyDescent="0.25">
      <c r="A593">
        <v>202307</v>
      </c>
      <c r="B593" t="s">
        <v>254</v>
      </c>
      <c r="C593" t="s">
        <v>56</v>
      </c>
      <c r="D593">
        <v>67</v>
      </c>
      <c r="E593">
        <v>79</v>
      </c>
      <c r="F593">
        <v>52</v>
      </c>
      <c r="G593">
        <v>10</v>
      </c>
      <c r="H593">
        <v>38</v>
      </c>
      <c r="I593">
        <v>26</v>
      </c>
      <c r="J593">
        <v>79</v>
      </c>
      <c r="K593" t="s">
        <v>64</v>
      </c>
      <c r="L593" t="s">
        <v>30</v>
      </c>
    </row>
    <row r="594" spans="1:12" x14ac:dyDescent="0.25">
      <c r="A594">
        <v>202307</v>
      </c>
      <c r="B594" t="s">
        <v>255</v>
      </c>
      <c r="C594" t="s">
        <v>56</v>
      </c>
      <c r="D594">
        <v>63</v>
      </c>
      <c r="E594">
        <v>76</v>
      </c>
      <c r="F594">
        <v>53</v>
      </c>
      <c r="G594">
        <v>8</v>
      </c>
      <c r="H594">
        <v>33</v>
      </c>
      <c r="I594">
        <v>19</v>
      </c>
      <c r="J594">
        <v>76</v>
      </c>
      <c r="K594" t="s">
        <v>64</v>
      </c>
      <c r="L594" t="s">
        <v>30</v>
      </c>
    </row>
    <row r="595" spans="1:12" x14ac:dyDescent="0.25">
      <c r="A595">
        <v>202307</v>
      </c>
      <c r="B595" t="s">
        <v>256</v>
      </c>
      <c r="C595" t="s">
        <v>56</v>
      </c>
      <c r="D595">
        <v>57</v>
      </c>
      <c r="E595">
        <v>69</v>
      </c>
      <c r="F595">
        <v>52</v>
      </c>
      <c r="G595">
        <v>8</v>
      </c>
      <c r="H595">
        <v>31</v>
      </c>
      <c r="I595">
        <v>19</v>
      </c>
      <c r="J595">
        <v>69</v>
      </c>
      <c r="K595" t="s">
        <v>64</v>
      </c>
      <c r="L595" t="s">
        <v>30</v>
      </c>
    </row>
    <row r="596" spans="1:12" x14ac:dyDescent="0.25">
      <c r="A596">
        <v>202307</v>
      </c>
      <c r="B596" t="s">
        <v>257</v>
      </c>
      <c r="C596" t="s">
        <v>56</v>
      </c>
      <c r="D596">
        <v>74</v>
      </c>
      <c r="E596">
        <v>93</v>
      </c>
      <c r="F596">
        <v>55</v>
      </c>
      <c r="G596">
        <v>8</v>
      </c>
      <c r="H596">
        <v>28</v>
      </c>
      <c r="I596">
        <v>21</v>
      </c>
      <c r="J596">
        <v>93</v>
      </c>
      <c r="K596" t="s">
        <v>64</v>
      </c>
      <c r="L596" t="s">
        <v>30</v>
      </c>
    </row>
    <row r="597" spans="1:12" x14ac:dyDescent="0.25">
      <c r="A597">
        <v>202307</v>
      </c>
      <c r="B597" t="s">
        <v>258</v>
      </c>
      <c r="C597" t="s">
        <v>56</v>
      </c>
      <c r="D597">
        <v>69</v>
      </c>
      <c r="E597">
        <v>83</v>
      </c>
      <c r="F597">
        <v>55</v>
      </c>
      <c r="G597">
        <v>8</v>
      </c>
      <c r="H597">
        <v>29</v>
      </c>
      <c r="I597">
        <v>23</v>
      </c>
      <c r="J597">
        <v>83</v>
      </c>
      <c r="K597" t="s">
        <v>64</v>
      </c>
      <c r="L597" t="s">
        <v>30</v>
      </c>
    </row>
    <row r="598" spans="1:12" x14ac:dyDescent="0.25">
      <c r="A598">
        <v>202307</v>
      </c>
      <c r="B598" t="s">
        <v>259</v>
      </c>
      <c r="C598" t="s">
        <v>56</v>
      </c>
      <c r="D598">
        <v>62</v>
      </c>
      <c r="E598">
        <v>76</v>
      </c>
      <c r="F598">
        <v>54</v>
      </c>
      <c r="G598">
        <v>9</v>
      </c>
      <c r="H598">
        <v>38</v>
      </c>
      <c r="I598">
        <v>24</v>
      </c>
      <c r="J598">
        <v>76</v>
      </c>
      <c r="K598" t="s">
        <v>64</v>
      </c>
      <c r="L598" t="s">
        <v>30</v>
      </c>
    </row>
    <row r="599" spans="1:12" x14ac:dyDescent="0.25">
      <c r="A599">
        <v>202307</v>
      </c>
      <c r="B599" t="s">
        <v>260</v>
      </c>
      <c r="C599" t="s">
        <v>56</v>
      </c>
      <c r="D599">
        <v>67</v>
      </c>
      <c r="E599">
        <v>78</v>
      </c>
      <c r="F599">
        <v>54</v>
      </c>
      <c r="G599">
        <v>10</v>
      </c>
      <c r="H599">
        <v>37</v>
      </c>
      <c r="I599">
        <v>31</v>
      </c>
      <c r="J599">
        <v>78</v>
      </c>
      <c r="K599" t="s">
        <v>64</v>
      </c>
      <c r="L599" t="s">
        <v>30</v>
      </c>
    </row>
    <row r="600" spans="1:12" x14ac:dyDescent="0.25">
      <c r="A600">
        <v>202307</v>
      </c>
      <c r="B600" t="s">
        <v>261</v>
      </c>
      <c r="C600" t="s">
        <v>56</v>
      </c>
      <c r="D600">
        <v>80</v>
      </c>
      <c r="E600">
        <v>99</v>
      </c>
      <c r="F600">
        <v>55</v>
      </c>
      <c r="G600">
        <v>10</v>
      </c>
      <c r="H600">
        <v>39</v>
      </c>
      <c r="I600">
        <v>27</v>
      </c>
      <c r="J600">
        <v>99</v>
      </c>
      <c r="K600" t="s">
        <v>64</v>
      </c>
      <c r="L600" t="s">
        <v>30</v>
      </c>
    </row>
    <row r="601" spans="1:12" x14ac:dyDescent="0.25">
      <c r="A601">
        <v>202307</v>
      </c>
      <c r="B601" t="s">
        <v>262</v>
      </c>
      <c r="C601" t="s">
        <v>56</v>
      </c>
      <c r="D601">
        <v>64</v>
      </c>
      <c r="E601">
        <v>75</v>
      </c>
      <c r="F601">
        <v>54</v>
      </c>
      <c r="G601">
        <v>6</v>
      </c>
      <c r="H601">
        <v>33</v>
      </c>
      <c r="I601">
        <v>17</v>
      </c>
      <c r="J601">
        <v>75</v>
      </c>
      <c r="K601" t="s">
        <v>64</v>
      </c>
      <c r="L601" t="s">
        <v>30</v>
      </c>
    </row>
    <row r="602" spans="1:12" x14ac:dyDescent="0.25">
      <c r="A602">
        <v>202307</v>
      </c>
      <c r="B602" t="s">
        <v>263</v>
      </c>
      <c r="C602" t="s">
        <v>56</v>
      </c>
      <c r="D602">
        <v>67</v>
      </c>
      <c r="E602">
        <v>77</v>
      </c>
      <c r="F602">
        <v>55</v>
      </c>
      <c r="G602">
        <v>6</v>
      </c>
      <c r="H602">
        <v>37</v>
      </c>
      <c r="I602">
        <v>18</v>
      </c>
      <c r="J602">
        <v>77</v>
      </c>
      <c r="K602" t="s">
        <v>64</v>
      </c>
      <c r="L602" t="s">
        <v>30</v>
      </c>
    </row>
    <row r="603" spans="1:12" x14ac:dyDescent="0.25">
      <c r="A603">
        <v>202307</v>
      </c>
      <c r="B603" t="s">
        <v>264</v>
      </c>
      <c r="C603" t="s">
        <v>56</v>
      </c>
      <c r="D603">
        <v>73</v>
      </c>
      <c r="E603">
        <v>91</v>
      </c>
      <c r="F603">
        <v>56</v>
      </c>
      <c r="G603">
        <v>11</v>
      </c>
      <c r="H603">
        <v>30</v>
      </c>
      <c r="I603">
        <v>38</v>
      </c>
      <c r="J603">
        <v>91</v>
      </c>
      <c r="K603" t="s">
        <v>64</v>
      </c>
      <c r="L603" t="s">
        <v>30</v>
      </c>
    </row>
    <row r="604" spans="1:12" x14ac:dyDescent="0.25">
      <c r="A604">
        <v>202307</v>
      </c>
      <c r="B604" t="s">
        <v>265</v>
      </c>
      <c r="C604" t="s">
        <v>56</v>
      </c>
      <c r="D604">
        <v>70</v>
      </c>
      <c r="E604">
        <v>88</v>
      </c>
      <c r="F604">
        <v>57</v>
      </c>
      <c r="G604">
        <v>8</v>
      </c>
      <c r="H604">
        <v>39</v>
      </c>
      <c r="I604">
        <v>24</v>
      </c>
      <c r="J604">
        <v>88</v>
      </c>
      <c r="K604" t="s">
        <v>64</v>
      </c>
      <c r="L604" t="s">
        <v>30</v>
      </c>
    </row>
    <row r="605" spans="1:12" x14ac:dyDescent="0.25">
      <c r="A605">
        <v>202307</v>
      </c>
      <c r="B605" t="s">
        <v>266</v>
      </c>
      <c r="C605" t="s">
        <v>56</v>
      </c>
      <c r="D605">
        <v>85</v>
      </c>
      <c r="E605">
        <v>112</v>
      </c>
      <c r="F605">
        <v>55</v>
      </c>
      <c r="G605">
        <v>14</v>
      </c>
      <c r="H605">
        <v>36</v>
      </c>
      <c r="I605">
        <v>33</v>
      </c>
      <c r="J605">
        <v>112</v>
      </c>
      <c r="K605" t="s">
        <v>64</v>
      </c>
      <c r="L605" t="s">
        <v>60</v>
      </c>
    </row>
    <row r="606" spans="1:12" x14ac:dyDescent="0.25">
      <c r="A606">
        <v>202307</v>
      </c>
      <c r="B606" t="s">
        <v>267</v>
      </c>
      <c r="C606" t="s">
        <v>56</v>
      </c>
      <c r="D606">
        <v>81</v>
      </c>
      <c r="E606">
        <v>93</v>
      </c>
      <c r="F606">
        <v>56</v>
      </c>
      <c r="G606">
        <v>10</v>
      </c>
      <c r="H606">
        <v>26</v>
      </c>
      <c r="I606">
        <v>25</v>
      </c>
      <c r="J606">
        <v>93</v>
      </c>
      <c r="K606" t="s">
        <v>64</v>
      </c>
      <c r="L606" t="s">
        <v>30</v>
      </c>
    </row>
    <row r="607" spans="1:12" x14ac:dyDescent="0.25">
      <c r="A607">
        <v>202307</v>
      </c>
      <c r="B607" t="s">
        <v>268</v>
      </c>
      <c r="C607" t="s">
        <v>56</v>
      </c>
      <c r="D607">
        <v>79</v>
      </c>
      <c r="E607">
        <v>98</v>
      </c>
      <c r="F607">
        <v>57</v>
      </c>
      <c r="G607">
        <v>9</v>
      </c>
      <c r="H607">
        <v>32</v>
      </c>
      <c r="I607">
        <v>27</v>
      </c>
      <c r="J607">
        <v>98</v>
      </c>
      <c r="K607" t="s">
        <v>64</v>
      </c>
      <c r="L607" t="s">
        <v>30</v>
      </c>
    </row>
    <row r="608" spans="1:12" x14ac:dyDescent="0.25">
      <c r="A608">
        <v>202307</v>
      </c>
      <c r="B608" t="s">
        <v>269</v>
      </c>
      <c r="C608" t="s">
        <v>56</v>
      </c>
      <c r="D608">
        <v>78</v>
      </c>
      <c r="E608">
        <v>94</v>
      </c>
      <c r="F608">
        <v>56</v>
      </c>
      <c r="G608">
        <v>8</v>
      </c>
      <c r="H608">
        <v>36</v>
      </c>
      <c r="I608">
        <v>18</v>
      </c>
      <c r="J608">
        <v>94</v>
      </c>
      <c r="K608" t="s">
        <v>64</v>
      </c>
      <c r="L608" t="s">
        <v>30</v>
      </c>
    </row>
    <row r="609" spans="1:12" x14ac:dyDescent="0.25">
      <c r="A609">
        <v>202307</v>
      </c>
      <c r="B609" t="s">
        <v>270</v>
      </c>
      <c r="C609" t="s">
        <v>56</v>
      </c>
      <c r="D609">
        <v>71</v>
      </c>
      <c r="E609">
        <v>82</v>
      </c>
      <c r="F609">
        <v>55</v>
      </c>
      <c r="G609">
        <v>8</v>
      </c>
      <c r="H609">
        <v>33</v>
      </c>
      <c r="I609">
        <v>16</v>
      </c>
      <c r="J609">
        <v>82</v>
      </c>
      <c r="K609" t="s">
        <v>64</v>
      </c>
      <c r="L609" t="s">
        <v>30</v>
      </c>
    </row>
    <row r="610" spans="1:12" x14ac:dyDescent="0.25">
      <c r="A610">
        <v>202308</v>
      </c>
      <c r="B610" t="s">
        <v>298</v>
      </c>
      <c r="C610" t="s">
        <v>56</v>
      </c>
      <c r="D610">
        <v>67</v>
      </c>
      <c r="E610">
        <v>79</v>
      </c>
      <c r="F610">
        <v>57</v>
      </c>
      <c r="G610">
        <v>7</v>
      </c>
      <c r="H610">
        <v>27</v>
      </c>
      <c r="I610">
        <v>22</v>
      </c>
      <c r="J610">
        <v>79</v>
      </c>
      <c r="K610" t="s">
        <v>64</v>
      </c>
      <c r="L610" t="s">
        <v>30</v>
      </c>
    </row>
    <row r="611" spans="1:12" x14ac:dyDescent="0.25">
      <c r="A611">
        <v>202308</v>
      </c>
      <c r="B611" t="s">
        <v>299</v>
      </c>
      <c r="C611" t="s">
        <v>56</v>
      </c>
      <c r="D611">
        <v>66</v>
      </c>
      <c r="E611">
        <v>77</v>
      </c>
      <c r="F611">
        <v>56</v>
      </c>
      <c r="G611">
        <v>7</v>
      </c>
      <c r="H611">
        <v>24</v>
      </c>
      <c r="I611">
        <v>23</v>
      </c>
      <c r="J611">
        <v>77</v>
      </c>
      <c r="K611" t="s">
        <v>64</v>
      </c>
      <c r="L611" t="s">
        <v>30</v>
      </c>
    </row>
    <row r="612" spans="1:12" x14ac:dyDescent="0.25">
      <c r="A612">
        <v>202308</v>
      </c>
      <c r="B612" t="s">
        <v>300</v>
      </c>
      <c r="C612" t="s">
        <v>56</v>
      </c>
      <c r="D612">
        <v>68</v>
      </c>
      <c r="E612">
        <v>79</v>
      </c>
      <c r="F612">
        <v>54</v>
      </c>
      <c r="G612">
        <v>7</v>
      </c>
      <c r="H612">
        <v>32</v>
      </c>
      <c r="I612">
        <v>20</v>
      </c>
      <c r="J612">
        <v>79</v>
      </c>
      <c r="K612" t="s">
        <v>64</v>
      </c>
      <c r="L612" t="s">
        <v>30</v>
      </c>
    </row>
    <row r="613" spans="1:12" x14ac:dyDescent="0.25">
      <c r="A613">
        <v>202308</v>
      </c>
      <c r="B613" t="s">
        <v>301</v>
      </c>
      <c r="C613" t="s">
        <v>56</v>
      </c>
      <c r="D613">
        <v>74</v>
      </c>
      <c r="E613">
        <v>90</v>
      </c>
      <c r="F613">
        <v>54</v>
      </c>
      <c r="G613">
        <v>7</v>
      </c>
      <c r="H613">
        <v>40</v>
      </c>
      <c r="I613">
        <v>18</v>
      </c>
      <c r="J613">
        <v>90</v>
      </c>
      <c r="K613" t="s">
        <v>64</v>
      </c>
      <c r="L613" t="s">
        <v>30</v>
      </c>
    </row>
    <row r="614" spans="1:12" x14ac:dyDescent="0.25">
      <c r="A614">
        <v>202308</v>
      </c>
      <c r="B614" t="s">
        <v>271</v>
      </c>
      <c r="C614" t="s">
        <v>56</v>
      </c>
      <c r="D614">
        <v>73</v>
      </c>
      <c r="E614">
        <v>86</v>
      </c>
      <c r="F614">
        <v>54</v>
      </c>
      <c r="G614">
        <v>7</v>
      </c>
      <c r="H614">
        <v>34</v>
      </c>
      <c r="I614">
        <v>18</v>
      </c>
      <c r="J614">
        <v>86</v>
      </c>
      <c r="K614" t="s">
        <v>64</v>
      </c>
      <c r="L614" t="s">
        <v>30</v>
      </c>
    </row>
    <row r="615" spans="1:12" x14ac:dyDescent="0.25">
      <c r="A615">
        <v>202308</v>
      </c>
      <c r="B615" t="s">
        <v>272</v>
      </c>
      <c r="C615" t="s">
        <v>56</v>
      </c>
      <c r="D615">
        <v>70</v>
      </c>
      <c r="E615">
        <v>89</v>
      </c>
      <c r="F615">
        <v>54</v>
      </c>
      <c r="G615">
        <v>9</v>
      </c>
      <c r="H615">
        <v>37</v>
      </c>
      <c r="I615">
        <v>20</v>
      </c>
      <c r="J615">
        <v>89</v>
      </c>
      <c r="K615" t="s">
        <v>64</v>
      </c>
      <c r="L615" t="s">
        <v>30</v>
      </c>
    </row>
    <row r="616" spans="1:12" x14ac:dyDescent="0.25">
      <c r="A616">
        <v>202308</v>
      </c>
      <c r="B616" t="s">
        <v>273</v>
      </c>
      <c r="C616" t="s">
        <v>56</v>
      </c>
      <c r="D616">
        <v>77</v>
      </c>
      <c r="E616">
        <v>97</v>
      </c>
      <c r="F616">
        <v>53</v>
      </c>
      <c r="G616">
        <v>9</v>
      </c>
      <c r="H616">
        <v>42</v>
      </c>
      <c r="I616">
        <v>19</v>
      </c>
      <c r="J616">
        <v>97</v>
      </c>
      <c r="K616" t="s">
        <v>64</v>
      </c>
      <c r="L616" t="s">
        <v>30</v>
      </c>
    </row>
    <row r="617" spans="1:12" x14ac:dyDescent="0.25">
      <c r="A617">
        <v>202308</v>
      </c>
      <c r="B617" t="s">
        <v>274</v>
      </c>
      <c r="C617" t="s">
        <v>56</v>
      </c>
      <c r="D617">
        <v>74</v>
      </c>
      <c r="E617">
        <v>82</v>
      </c>
      <c r="F617">
        <v>55</v>
      </c>
      <c r="G617">
        <v>7</v>
      </c>
      <c r="H617">
        <v>29</v>
      </c>
      <c r="I617">
        <v>22</v>
      </c>
      <c r="J617">
        <v>82</v>
      </c>
      <c r="K617" t="s">
        <v>64</v>
      </c>
      <c r="L617" t="s">
        <v>30</v>
      </c>
    </row>
    <row r="618" spans="1:12" x14ac:dyDescent="0.25">
      <c r="A618">
        <v>202308</v>
      </c>
      <c r="B618" t="s">
        <v>275</v>
      </c>
      <c r="C618" t="s">
        <v>56</v>
      </c>
      <c r="D618">
        <v>66</v>
      </c>
      <c r="E618">
        <v>72</v>
      </c>
      <c r="F618">
        <v>53</v>
      </c>
      <c r="G618">
        <v>5</v>
      </c>
      <c r="H618">
        <v>33</v>
      </c>
      <c r="I618">
        <v>14</v>
      </c>
      <c r="J618">
        <v>72</v>
      </c>
      <c r="K618" t="s">
        <v>64</v>
      </c>
      <c r="L618" t="s">
        <v>30</v>
      </c>
    </row>
    <row r="619" spans="1:12" x14ac:dyDescent="0.25">
      <c r="A619">
        <v>202308</v>
      </c>
      <c r="B619" t="s">
        <v>276</v>
      </c>
      <c r="C619" t="s">
        <v>56</v>
      </c>
      <c r="D619">
        <v>68</v>
      </c>
      <c r="E619">
        <v>82</v>
      </c>
      <c r="F619">
        <v>54</v>
      </c>
      <c r="G619">
        <v>6</v>
      </c>
      <c r="H619">
        <v>39</v>
      </c>
      <c r="I619">
        <v>18</v>
      </c>
      <c r="J619">
        <v>82</v>
      </c>
      <c r="K619" t="s">
        <v>64</v>
      </c>
      <c r="L619" t="s">
        <v>30</v>
      </c>
    </row>
    <row r="620" spans="1:12" x14ac:dyDescent="0.25">
      <c r="A620">
        <v>202308</v>
      </c>
      <c r="B620" t="s">
        <v>277</v>
      </c>
      <c r="C620" t="s">
        <v>56</v>
      </c>
      <c r="D620">
        <v>75</v>
      </c>
      <c r="E620">
        <v>89</v>
      </c>
      <c r="F620">
        <v>54</v>
      </c>
      <c r="G620">
        <v>6</v>
      </c>
      <c r="H620">
        <v>44</v>
      </c>
      <c r="I620">
        <v>18</v>
      </c>
      <c r="J620">
        <v>89</v>
      </c>
      <c r="K620" t="s">
        <v>64</v>
      </c>
      <c r="L620" t="s">
        <v>30</v>
      </c>
    </row>
    <row r="621" spans="1:12" x14ac:dyDescent="0.25">
      <c r="A621">
        <v>202308</v>
      </c>
      <c r="B621" t="s">
        <v>278</v>
      </c>
      <c r="C621" t="s">
        <v>56</v>
      </c>
      <c r="D621">
        <v>71</v>
      </c>
      <c r="E621">
        <v>81</v>
      </c>
      <c r="F621">
        <v>54</v>
      </c>
      <c r="G621">
        <v>6</v>
      </c>
      <c r="H621">
        <v>39</v>
      </c>
      <c r="I621">
        <v>16</v>
      </c>
      <c r="J621">
        <v>81</v>
      </c>
      <c r="K621" t="s">
        <v>64</v>
      </c>
      <c r="L621" t="s">
        <v>30</v>
      </c>
    </row>
    <row r="622" spans="1:12" x14ac:dyDescent="0.25">
      <c r="A622">
        <v>202308</v>
      </c>
      <c r="B622" t="s">
        <v>279</v>
      </c>
      <c r="C622" t="s">
        <v>56</v>
      </c>
      <c r="D622">
        <v>67</v>
      </c>
      <c r="E622">
        <v>78</v>
      </c>
      <c r="F622">
        <v>55</v>
      </c>
      <c r="G622">
        <v>7</v>
      </c>
      <c r="H622">
        <v>36</v>
      </c>
      <c r="I622">
        <v>17</v>
      </c>
      <c r="J622">
        <v>78</v>
      </c>
      <c r="K622" t="s">
        <v>64</v>
      </c>
      <c r="L622" t="s">
        <v>30</v>
      </c>
    </row>
    <row r="623" spans="1:12" x14ac:dyDescent="0.25">
      <c r="A623">
        <v>202308</v>
      </c>
      <c r="B623" t="s">
        <v>280</v>
      </c>
      <c r="C623" t="s">
        <v>56</v>
      </c>
      <c r="D623">
        <v>70</v>
      </c>
      <c r="E623">
        <v>84</v>
      </c>
      <c r="F623">
        <v>58</v>
      </c>
      <c r="G623">
        <v>7</v>
      </c>
      <c r="H623">
        <v>40</v>
      </c>
      <c r="I623">
        <v>18</v>
      </c>
      <c r="J623">
        <v>84</v>
      </c>
      <c r="K623" t="s">
        <v>64</v>
      </c>
      <c r="L623" t="s">
        <v>30</v>
      </c>
    </row>
    <row r="624" spans="1:12" x14ac:dyDescent="0.25">
      <c r="A624">
        <v>202308</v>
      </c>
      <c r="B624" t="s">
        <v>281</v>
      </c>
      <c r="C624" t="s">
        <v>56</v>
      </c>
      <c r="D624">
        <v>76</v>
      </c>
      <c r="E624">
        <v>90</v>
      </c>
      <c r="F624">
        <v>59</v>
      </c>
      <c r="G624">
        <v>8</v>
      </c>
      <c r="H624">
        <v>37</v>
      </c>
      <c r="I624">
        <v>22</v>
      </c>
      <c r="J624">
        <v>90</v>
      </c>
      <c r="K624" t="s">
        <v>64</v>
      </c>
      <c r="L624" t="s">
        <v>30</v>
      </c>
    </row>
    <row r="625" spans="1:12" x14ac:dyDescent="0.25">
      <c r="A625">
        <v>202308</v>
      </c>
      <c r="B625" t="s">
        <v>282</v>
      </c>
      <c r="C625" t="s">
        <v>56</v>
      </c>
      <c r="D625">
        <v>69</v>
      </c>
      <c r="E625">
        <v>91</v>
      </c>
      <c r="F625">
        <v>56</v>
      </c>
      <c r="G625">
        <v>8</v>
      </c>
      <c r="H625">
        <v>44</v>
      </c>
      <c r="I625">
        <v>21</v>
      </c>
      <c r="J625">
        <v>91</v>
      </c>
      <c r="K625" t="s">
        <v>64</v>
      </c>
      <c r="L625" t="s">
        <v>30</v>
      </c>
    </row>
    <row r="626" spans="1:12" x14ac:dyDescent="0.25">
      <c r="A626">
        <v>202308</v>
      </c>
      <c r="B626" t="s">
        <v>283</v>
      </c>
      <c r="C626" t="s">
        <v>56</v>
      </c>
      <c r="D626">
        <v>75</v>
      </c>
      <c r="E626">
        <v>82</v>
      </c>
      <c r="F626">
        <v>54</v>
      </c>
      <c r="G626">
        <v>8</v>
      </c>
      <c r="H626">
        <v>30</v>
      </c>
      <c r="I626">
        <v>24</v>
      </c>
      <c r="J626">
        <v>82</v>
      </c>
      <c r="K626" t="s">
        <v>64</v>
      </c>
      <c r="L626" t="s">
        <v>30</v>
      </c>
    </row>
    <row r="627" spans="1:12" x14ac:dyDescent="0.25">
      <c r="A627">
        <v>202308</v>
      </c>
      <c r="B627" t="s">
        <v>284</v>
      </c>
      <c r="C627" t="s">
        <v>56</v>
      </c>
      <c r="D627">
        <v>52</v>
      </c>
      <c r="E627">
        <v>59</v>
      </c>
      <c r="F627">
        <v>52</v>
      </c>
      <c r="G627">
        <v>6</v>
      </c>
      <c r="H627">
        <v>37</v>
      </c>
      <c r="I627">
        <v>17</v>
      </c>
      <c r="J627">
        <v>59</v>
      </c>
      <c r="K627" t="s">
        <v>64</v>
      </c>
      <c r="L627" t="s">
        <v>30</v>
      </c>
    </row>
    <row r="628" spans="1:12" x14ac:dyDescent="0.25">
      <c r="A628">
        <v>202308</v>
      </c>
      <c r="B628" t="s">
        <v>285</v>
      </c>
      <c r="C628" t="s">
        <v>56</v>
      </c>
      <c r="D628">
        <v>61</v>
      </c>
      <c r="E628">
        <v>75</v>
      </c>
      <c r="F628">
        <v>52</v>
      </c>
      <c r="G628">
        <v>6</v>
      </c>
      <c r="H628">
        <v>39</v>
      </c>
      <c r="I628">
        <v>17</v>
      </c>
      <c r="J628">
        <v>75</v>
      </c>
      <c r="K628" t="s">
        <v>64</v>
      </c>
      <c r="L628" t="s">
        <v>30</v>
      </c>
    </row>
    <row r="629" spans="1:12" x14ac:dyDescent="0.25">
      <c r="A629">
        <v>202308</v>
      </c>
      <c r="B629" t="s">
        <v>286</v>
      </c>
      <c r="C629" t="s">
        <v>56</v>
      </c>
      <c r="D629">
        <v>63</v>
      </c>
      <c r="E629">
        <v>75</v>
      </c>
      <c r="F629">
        <v>53</v>
      </c>
      <c r="G629">
        <v>5</v>
      </c>
      <c r="H629">
        <v>38</v>
      </c>
      <c r="I629">
        <v>13</v>
      </c>
      <c r="J629">
        <v>75</v>
      </c>
      <c r="K629" t="s">
        <v>64</v>
      </c>
      <c r="L629" t="s">
        <v>30</v>
      </c>
    </row>
    <row r="630" spans="1:12" x14ac:dyDescent="0.25">
      <c r="A630">
        <v>202308</v>
      </c>
      <c r="B630" t="s">
        <v>287</v>
      </c>
      <c r="C630" t="s">
        <v>56</v>
      </c>
      <c r="D630">
        <v>65</v>
      </c>
      <c r="E630">
        <v>77</v>
      </c>
      <c r="F630">
        <v>53</v>
      </c>
      <c r="G630">
        <v>6</v>
      </c>
      <c r="H630">
        <v>37</v>
      </c>
      <c r="I630">
        <v>15</v>
      </c>
      <c r="J630">
        <v>77</v>
      </c>
      <c r="K630" t="s">
        <v>64</v>
      </c>
      <c r="L630" t="s">
        <v>30</v>
      </c>
    </row>
    <row r="631" spans="1:12" x14ac:dyDescent="0.25">
      <c r="A631">
        <v>202308</v>
      </c>
      <c r="B631" t="s">
        <v>288</v>
      </c>
      <c r="C631" t="s">
        <v>56</v>
      </c>
      <c r="D631">
        <v>61</v>
      </c>
      <c r="E631">
        <v>77</v>
      </c>
      <c r="F631">
        <v>54</v>
      </c>
      <c r="G631">
        <v>7</v>
      </c>
      <c r="H631">
        <v>36</v>
      </c>
      <c r="I631">
        <v>20</v>
      </c>
      <c r="J631">
        <v>77</v>
      </c>
      <c r="K631" t="s">
        <v>64</v>
      </c>
      <c r="L631" t="s">
        <v>30</v>
      </c>
    </row>
    <row r="632" spans="1:12" x14ac:dyDescent="0.25">
      <c r="A632">
        <v>202308</v>
      </c>
      <c r="B632" t="s">
        <v>289</v>
      </c>
      <c r="C632" t="s">
        <v>56</v>
      </c>
      <c r="D632">
        <v>73</v>
      </c>
      <c r="E632">
        <v>90</v>
      </c>
      <c r="F632">
        <v>53</v>
      </c>
      <c r="G632">
        <v>10</v>
      </c>
      <c r="H632">
        <v>44</v>
      </c>
      <c r="I632">
        <v>26</v>
      </c>
      <c r="J632">
        <v>90</v>
      </c>
      <c r="K632" t="s">
        <v>64</v>
      </c>
      <c r="L632" t="s">
        <v>30</v>
      </c>
    </row>
    <row r="633" spans="1:12" x14ac:dyDescent="0.25">
      <c r="A633">
        <v>202308</v>
      </c>
      <c r="B633" t="s">
        <v>290</v>
      </c>
      <c r="C633" t="s">
        <v>56</v>
      </c>
      <c r="D633">
        <v>71</v>
      </c>
      <c r="E633">
        <v>93</v>
      </c>
      <c r="F633">
        <v>54</v>
      </c>
      <c r="G633">
        <v>6</v>
      </c>
      <c r="H633">
        <v>38</v>
      </c>
      <c r="I633">
        <v>17</v>
      </c>
      <c r="J633">
        <v>93</v>
      </c>
      <c r="K633" t="s">
        <v>64</v>
      </c>
      <c r="L633" t="s">
        <v>30</v>
      </c>
    </row>
    <row r="634" spans="1:12" x14ac:dyDescent="0.25">
      <c r="A634">
        <v>202308</v>
      </c>
      <c r="B634" t="s">
        <v>291</v>
      </c>
      <c r="C634" t="s">
        <v>56</v>
      </c>
      <c r="D634">
        <v>73</v>
      </c>
      <c r="E634">
        <v>93</v>
      </c>
      <c r="F634">
        <v>55</v>
      </c>
      <c r="G634">
        <v>7</v>
      </c>
      <c r="H634">
        <v>44</v>
      </c>
      <c r="I634">
        <v>21</v>
      </c>
      <c r="J634">
        <v>93</v>
      </c>
      <c r="K634" t="s">
        <v>64</v>
      </c>
      <c r="L634" t="s">
        <v>30</v>
      </c>
    </row>
    <row r="635" spans="1:12" x14ac:dyDescent="0.25">
      <c r="A635">
        <v>202308</v>
      </c>
      <c r="B635" t="s">
        <v>292</v>
      </c>
      <c r="C635" t="s">
        <v>56</v>
      </c>
      <c r="D635">
        <v>66</v>
      </c>
      <c r="E635">
        <v>75</v>
      </c>
      <c r="F635">
        <v>52</v>
      </c>
      <c r="G635">
        <v>4</v>
      </c>
      <c r="H635">
        <v>43</v>
      </c>
      <c r="I635">
        <v>11</v>
      </c>
      <c r="J635">
        <v>75</v>
      </c>
      <c r="K635" t="s">
        <v>64</v>
      </c>
      <c r="L635" t="s">
        <v>30</v>
      </c>
    </row>
    <row r="636" spans="1:12" x14ac:dyDescent="0.25">
      <c r="A636">
        <v>202308</v>
      </c>
      <c r="B636" t="s">
        <v>293</v>
      </c>
      <c r="C636" t="s">
        <v>56</v>
      </c>
      <c r="D636">
        <v>68</v>
      </c>
      <c r="E636">
        <v>89</v>
      </c>
      <c r="F636">
        <v>53</v>
      </c>
      <c r="G636">
        <v>6</v>
      </c>
      <c r="H636">
        <v>45</v>
      </c>
      <c r="I636">
        <v>15</v>
      </c>
      <c r="J636">
        <v>89</v>
      </c>
      <c r="K636" t="s">
        <v>64</v>
      </c>
      <c r="L636" t="s">
        <v>30</v>
      </c>
    </row>
    <row r="637" spans="1:12" x14ac:dyDescent="0.25">
      <c r="A637">
        <v>202308</v>
      </c>
      <c r="B637" t="s">
        <v>294</v>
      </c>
      <c r="C637" t="s">
        <v>56</v>
      </c>
      <c r="D637">
        <v>74</v>
      </c>
      <c r="E637">
        <v>87</v>
      </c>
      <c r="F637">
        <v>53</v>
      </c>
      <c r="G637">
        <v>10</v>
      </c>
      <c r="H637">
        <v>29</v>
      </c>
      <c r="I637">
        <v>26</v>
      </c>
      <c r="J637">
        <v>87</v>
      </c>
      <c r="K637" t="s">
        <v>64</v>
      </c>
      <c r="L637" t="s">
        <v>30</v>
      </c>
    </row>
    <row r="638" spans="1:12" x14ac:dyDescent="0.25">
      <c r="A638">
        <v>202308</v>
      </c>
      <c r="B638" t="s">
        <v>295</v>
      </c>
      <c r="C638" t="s">
        <v>56</v>
      </c>
      <c r="D638">
        <v>73</v>
      </c>
      <c r="E638">
        <v>91</v>
      </c>
      <c r="F638">
        <v>56</v>
      </c>
      <c r="G638">
        <v>7</v>
      </c>
      <c r="H638">
        <v>33</v>
      </c>
      <c r="I638">
        <v>24</v>
      </c>
      <c r="J638">
        <v>91</v>
      </c>
      <c r="K638" t="s">
        <v>64</v>
      </c>
      <c r="L638" t="s">
        <v>30</v>
      </c>
    </row>
    <row r="639" spans="1:12" x14ac:dyDescent="0.25">
      <c r="A639">
        <v>202308</v>
      </c>
      <c r="B639" t="s">
        <v>296</v>
      </c>
      <c r="C639" t="s">
        <v>56</v>
      </c>
      <c r="D639">
        <v>75</v>
      </c>
      <c r="E639">
        <v>97</v>
      </c>
      <c r="F639">
        <v>57</v>
      </c>
      <c r="G639">
        <v>7</v>
      </c>
      <c r="H639">
        <v>45</v>
      </c>
      <c r="I639">
        <v>22</v>
      </c>
      <c r="J639">
        <v>97</v>
      </c>
      <c r="K639" t="s">
        <v>64</v>
      </c>
      <c r="L639" t="s">
        <v>30</v>
      </c>
    </row>
    <row r="640" spans="1:12" x14ac:dyDescent="0.25">
      <c r="A640">
        <v>202308</v>
      </c>
      <c r="B640" t="s">
        <v>297</v>
      </c>
      <c r="C640" t="s">
        <v>56</v>
      </c>
      <c r="D640">
        <v>76</v>
      </c>
      <c r="E640">
        <v>105</v>
      </c>
      <c r="F640">
        <v>42</v>
      </c>
      <c r="G640">
        <v>10</v>
      </c>
      <c r="H640">
        <v>49</v>
      </c>
      <c r="I640">
        <v>27</v>
      </c>
      <c r="J640">
        <v>105</v>
      </c>
      <c r="K640" t="s">
        <v>64</v>
      </c>
      <c r="L640" t="s">
        <v>60</v>
      </c>
    </row>
    <row r="641" spans="1:12" x14ac:dyDescent="0.25">
      <c r="A641">
        <v>202309</v>
      </c>
      <c r="B641" t="s">
        <v>302</v>
      </c>
      <c r="C641" t="s">
        <v>56</v>
      </c>
      <c r="D641">
        <v>81</v>
      </c>
      <c r="E641">
        <v>101</v>
      </c>
      <c r="F641">
        <v>32</v>
      </c>
      <c r="G641">
        <v>8</v>
      </c>
      <c r="H641">
        <v>49</v>
      </c>
      <c r="I641">
        <v>26</v>
      </c>
      <c r="J641">
        <v>101</v>
      </c>
      <c r="K641" t="s">
        <v>64</v>
      </c>
      <c r="L641" t="s">
        <v>60</v>
      </c>
    </row>
    <row r="642" spans="1:12" x14ac:dyDescent="0.25">
      <c r="A642">
        <v>202309</v>
      </c>
      <c r="B642" t="s">
        <v>303</v>
      </c>
      <c r="C642" t="s">
        <v>56</v>
      </c>
      <c r="D642">
        <v>77</v>
      </c>
      <c r="E642">
        <v>91</v>
      </c>
      <c r="F642">
        <v>28</v>
      </c>
      <c r="G642">
        <v>7</v>
      </c>
      <c r="H642">
        <v>44</v>
      </c>
      <c r="I642">
        <v>25</v>
      </c>
      <c r="J642">
        <v>91</v>
      </c>
      <c r="K642" t="s">
        <v>64</v>
      </c>
      <c r="L642" t="s">
        <v>30</v>
      </c>
    </row>
    <row r="643" spans="1:12" x14ac:dyDescent="0.25">
      <c r="A643">
        <v>202309</v>
      </c>
      <c r="B643" t="s">
        <v>304</v>
      </c>
      <c r="C643" t="s">
        <v>56</v>
      </c>
      <c r="D643">
        <v>71</v>
      </c>
      <c r="E643">
        <v>89</v>
      </c>
      <c r="F643">
        <v>26</v>
      </c>
      <c r="G643">
        <v>5</v>
      </c>
      <c r="H643">
        <v>53</v>
      </c>
      <c r="I643">
        <v>12</v>
      </c>
      <c r="J643">
        <v>89</v>
      </c>
      <c r="K643" t="s">
        <v>64</v>
      </c>
      <c r="L643" t="s">
        <v>30</v>
      </c>
    </row>
    <row r="644" spans="1:12" x14ac:dyDescent="0.25">
      <c r="A644">
        <v>202309</v>
      </c>
      <c r="B644" t="s">
        <v>305</v>
      </c>
      <c r="C644" t="s">
        <v>56</v>
      </c>
      <c r="D644">
        <v>66</v>
      </c>
      <c r="E644">
        <v>83</v>
      </c>
      <c r="F644">
        <v>29</v>
      </c>
      <c r="G644">
        <v>6</v>
      </c>
      <c r="H644">
        <v>44</v>
      </c>
      <c r="I644">
        <v>16</v>
      </c>
      <c r="J644">
        <v>83</v>
      </c>
      <c r="K644" t="s">
        <v>64</v>
      </c>
      <c r="L644" t="s">
        <v>30</v>
      </c>
    </row>
    <row r="645" spans="1:12" x14ac:dyDescent="0.25">
      <c r="A645">
        <v>202309</v>
      </c>
      <c r="B645" t="s">
        <v>306</v>
      </c>
      <c r="C645" t="s">
        <v>56</v>
      </c>
      <c r="D645">
        <v>77</v>
      </c>
      <c r="E645">
        <v>103</v>
      </c>
      <c r="F645">
        <v>43</v>
      </c>
      <c r="G645">
        <v>9</v>
      </c>
      <c r="H645">
        <v>36</v>
      </c>
      <c r="I645">
        <v>31</v>
      </c>
      <c r="J645">
        <v>103</v>
      </c>
      <c r="K645" t="s">
        <v>64</v>
      </c>
      <c r="L645" t="s">
        <v>60</v>
      </c>
    </row>
    <row r="646" spans="1:12" x14ac:dyDescent="0.25">
      <c r="A646">
        <v>202309</v>
      </c>
      <c r="B646" t="s">
        <v>307</v>
      </c>
      <c r="C646" t="s">
        <v>56</v>
      </c>
      <c r="D646">
        <v>67</v>
      </c>
      <c r="E646">
        <v>88</v>
      </c>
      <c r="F646">
        <v>26</v>
      </c>
      <c r="G646">
        <v>9</v>
      </c>
      <c r="H646">
        <v>40</v>
      </c>
      <c r="I646">
        <v>26</v>
      </c>
      <c r="J646">
        <v>88</v>
      </c>
      <c r="K646" t="s">
        <v>64</v>
      </c>
      <c r="L646" t="s">
        <v>30</v>
      </c>
    </row>
    <row r="647" spans="1:12" x14ac:dyDescent="0.25">
      <c r="A647">
        <v>202309</v>
      </c>
      <c r="B647" t="s">
        <v>308</v>
      </c>
      <c r="C647" t="s">
        <v>56</v>
      </c>
      <c r="D647">
        <v>68</v>
      </c>
      <c r="E647">
        <v>96</v>
      </c>
      <c r="F647">
        <v>22</v>
      </c>
      <c r="G647">
        <v>8</v>
      </c>
      <c r="H647">
        <v>40</v>
      </c>
      <c r="I647">
        <v>24</v>
      </c>
      <c r="J647">
        <v>96</v>
      </c>
      <c r="K647" t="s">
        <v>64</v>
      </c>
      <c r="L647" t="s">
        <v>30</v>
      </c>
    </row>
    <row r="648" spans="1:12" x14ac:dyDescent="0.25">
      <c r="A648">
        <v>202309</v>
      </c>
      <c r="B648" t="s">
        <v>309</v>
      </c>
      <c r="C648" t="s">
        <v>56</v>
      </c>
      <c r="D648">
        <v>75</v>
      </c>
      <c r="E648">
        <v>97</v>
      </c>
      <c r="F648">
        <v>25</v>
      </c>
      <c r="G648">
        <v>7</v>
      </c>
      <c r="H648">
        <v>37</v>
      </c>
      <c r="I648">
        <v>21</v>
      </c>
      <c r="J648">
        <v>97</v>
      </c>
      <c r="K648" t="s">
        <v>64</v>
      </c>
      <c r="L648" t="s">
        <v>30</v>
      </c>
    </row>
    <row r="649" spans="1:12" x14ac:dyDescent="0.25">
      <c r="A649">
        <v>202309</v>
      </c>
      <c r="B649" t="s">
        <v>310</v>
      </c>
      <c r="C649" t="s">
        <v>56</v>
      </c>
      <c r="D649">
        <v>69</v>
      </c>
      <c r="E649">
        <v>91</v>
      </c>
      <c r="F649">
        <v>22</v>
      </c>
      <c r="G649">
        <v>6</v>
      </c>
      <c r="H649">
        <v>41</v>
      </c>
      <c r="I649">
        <v>16</v>
      </c>
      <c r="J649">
        <v>91</v>
      </c>
      <c r="K649" t="s">
        <v>64</v>
      </c>
      <c r="L649" t="s">
        <v>30</v>
      </c>
    </row>
    <row r="650" spans="1:12" x14ac:dyDescent="0.25">
      <c r="A650">
        <v>202309</v>
      </c>
      <c r="B650" t="s">
        <v>311</v>
      </c>
      <c r="C650" t="s">
        <v>56</v>
      </c>
      <c r="D650">
        <v>67</v>
      </c>
      <c r="E650">
        <v>89</v>
      </c>
      <c r="F650">
        <v>22</v>
      </c>
      <c r="G650">
        <v>7</v>
      </c>
      <c r="H650">
        <v>41</v>
      </c>
      <c r="I650">
        <v>17</v>
      </c>
      <c r="J650">
        <v>89</v>
      </c>
      <c r="K650" t="s">
        <v>64</v>
      </c>
      <c r="L650" t="s">
        <v>30</v>
      </c>
    </row>
    <row r="651" spans="1:12" x14ac:dyDescent="0.25">
      <c r="A651">
        <v>202309</v>
      </c>
      <c r="B651" t="s">
        <v>312</v>
      </c>
      <c r="C651" t="s">
        <v>56</v>
      </c>
      <c r="D651">
        <v>65</v>
      </c>
      <c r="E651">
        <v>86</v>
      </c>
      <c r="F651">
        <v>20</v>
      </c>
      <c r="G651">
        <v>7</v>
      </c>
      <c r="H651">
        <v>45</v>
      </c>
      <c r="I651">
        <v>18</v>
      </c>
      <c r="J651">
        <v>86</v>
      </c>
      <c r="K651" t="s">
        <v>64</v>
      </c>
      <c r="L651" t="s">
        <v>30</v>
      </c>
    </row>
    <row r="652" spans="1:12" x14ac:dyDescent="0.25">
      <c r="A652">
        <v>202309</v>
      </c>
      <c r="B652" t="s">
        <v>313</v>
      </c>
      <c r="C652" t="s">
        <v>56</v>
      </c>
      <c r="D652">
        <v>65</v>
      </c>
      <c r="E652">
        <v>90</v>
      </c>
      <c r="F652">
        <v>21</v>
      </c>
      <c r="G652">
        <v>8</v>
      </c>
      <c r="H652">
        <v>25</v>
      </c>
      <c r="I652">
        <v>24</v>
      </c>
      <c r="J652">
        <v>90</v>
      </c>
      <c r="K652" t="s">
        <v>64</v>
      </c>
      <c r="L652" t="s">
        <v>30</v>
      </c>
    </row>
    <row r="653" spans="1:12" x14ac:dyDescent="0.25">
      <c r="A653">
        <v>202309</v>
      </c>
      <c r="B653" t="s">
        <v>314</v>
      </c>
      <c r="C653" t="s">
        <v>56</v>
      </c>
      <c r="D653">
        <v>61</v>
      </c>
      <c r="E653">
        <v>84</v>
      </c>
      <c r="F653">
        <v>20</v>
      </c>
      <c r="G653">
        <v>6</v>
      </c>
      <c r="H653">
        <v>37</v>
      </c>
      <c r="I653">
        <v>17</v>
      </c>
      <c r="J653">
        <v>84</v>
      </c>
      <c r="K653" t="s">
        <v>64</v>
      </c>
      <c r="L653" t="s">
        <v>30</v>
      </c>
    </row>
    <row r="654" spans="1:12" x14ac:dyDescent="0.25">
      <c r="A654">
        <v>202309</v>
      </c>
      <c r="B654" t="s">
        <v>315</v>
      </c>
      <c r="C654" t="s">
        <v>56</v>
      </c>
      <c r="D654">
        <v>61</v>
      </c>
      <c r="E654">
        <v>77</v>
      </c>
      <c r="F654">
        <v>20</v>
      </c>
      <c r="G654">
        <v>7</v>
      </c>
      <c r="H654">
        <v>37</v>
      </c>
      <c r="I654">
        <v>19</v>
      </c>
      <c r="J654">
        <v>77</v>
      </c>
      <c r="K654" t="s">
        <v>64</v>
      </c>
      <c r="L654" t="s">
        <v>30</v>
      </c>
    </row>
    <row r="655" spans="1:12" x14ac:dyDescent="0.25">
      <c r="A655">
        <v>202309</v>
      </c>
      <c r="B655" t="s">
        <v>316</v>
      </c>
      <c r="C655" t="s">
        <v>56</v>
      </c>
      <c r="D655">
        <v>65</v>
      </c>
      <c r="E655">
        <v>86</v>
      </c>
      <c r="F655">
        <v>19</v>
      </c>
      <c r="G655">
        <v>7</v>
      </c>
      <c r="H655">
        <v>37</v>
      </c>
      <c r="I655">
        <v>17</v>
      </c>
      <c r="J655">
        <v>86</v>
      </c>
      <c r="K655" t="s">
        <v>64</v>
      </c>
      <c r="L655" t="s">
        <v>30</v>
      </c>
    </row>
    <row r="656" spans="1:12" x14ac:dyDescent="0.25">
      <c r="A656">
        <v>202309</v>
      </c>
      <c r="B656" t="s">
        <v>317</v>
      </c>
      <c r="C656" t="s">
        <v>56</v>
      </c>
      <c r="D656">
        <v>67</v>
      </c>
      <c r="E656">
        <v>90</v>
      </c>
      <c r="F656">
        <v>22</v>
      </c>
      <c r="G656">
        <v>7</v>
      </c>
      <c r="H656">
        <v>40</v>
      </c>
      <c r="I656">
        <v>18</v>
      </c>
      <c r="J656">
        <v>90</v>
      </c>
      <c r="K656" t="s">
        <v>64</v>
      </c>
      <c r="L656" t="s">
        <v>30</v>
      </c>
    </row>
    <row r="657" spans="1:12" x14ac:dyDescent="0.25">
      <c r="A657">
        <v>202309</v>
      </c>
      <c r="B657" t="s">
        <v>318</v>
      </c>
      <c r="C657" t="s">
        <v>56</v>
      </c>
      <c r="D657">
        <v>64</v>
      </c>
      <c r="E657">
        <v>79</v>
      </c>
      <c r="F657">
        <v>20</v>
      </c>
      <c r="G657">
        <v>6</v>
      </c>
      <c r="H657">
        <v>39</v>
      </c>
      <c r="I657">
        <v>14</v>
      </c>
      <c r="J657">
        <v>79</v>
      </c>
      <c r="K657" t="s">
        <v>64</v>
      </c>
      <c r="L657" t="s">
        <v>30</v>
      </c>
    </row>
    <row r="658" spans="1:12" x14ac:dyDescent="0.25">
      <c r="A658">
        <v>202309</v>
      </c>
      <c r="B658" t="s">
        <v>319</v>
      </c>
      <c r="C658" t="s">
        <v>56</v>
      </c>
      <c r="D658">
        <v>56</v>
      </c>
      <c r="E658">
        <v>71</v>
      </c>
      <c r="F658">
        <v>19</v>
      </c>
      <c r="G658">
        <v>5</v>
      </c>
      <c r="H658">
        <v>44</v>
      </c>
      <c r="I658">
        <v>15</v>
      </c>
      <c r="J658">
        <v>71</v>
      </c>
      <c r="K658" t="s">
        <v>64</v>
      </c>
      <c r="L658" t="s">
        <v>30</v>
      </c>
    </row>
    <row r="659" spans="1:12" x14ac:dyDescent="0.25">
      <c r="A659">
        <v>202309</v>
      </c>
      <c r="B659" t="s">
        <v>320</v>
      </c>
      <c r="C659" t="s">
        <v>56</v>
      </c>
      <c r="D659">
        <v>69</v>
      </c>
      <c r="E659">
        <v>80</v>
      </c>
      <c r="F659">
        <v>19</v>
      </c>
      <c r="G659">
        <v>5</v>
      </c>
      <c r="H659">
        <v>42</v>
      </c>
      <c r="I659">
        <v>20</v>
      </c>
      <c r="J659">
        <v>80</v>
      </c>
      <c r="K659" t="s">
        <v>64</v>
      </c>
      <c r="L659" t="s">
        <v>30</v>
      </c>
    </row>
    <row r="660" spans="1:12" x14ac:dyDescent="0.25">
      <c r="A660">
        <v>202309</v>
      </c>
      <c r="B660" t="s">
        <v>321</v>
      </c>
      <c r="C660" t="s">
        <v>56</v>
      </c>
      <c r="D660">
        <v>69</v>
      </c>
      <c r="E660">
        <v>85</v>
      </c>
      <c r="F660">
        <v>21</v>
      </c>
      <c r="G660">
        <v>8</v>
      </c>
      <c r="H660">
        <v>28</v>
      </c>
      <c r="I660">
        <v>25</v>
      </c>
      <c r="J660">
        <v>85</v>
      </c>
      <c r="K660" t="s">
        <v>64</v>
      </c>
      <c r="L660" t="s">
        <v>30</v>
      </c>
    </row>
    <row r="661" spans="1:12" x14ac:dyDescent="0.25">
      <c r="A661">
        <v>202309</v>
      </c>
      <c r="B661" t="s">
        <v>322</v>
      </c>
      <c r="C661" t="s">
        <v>56</v>
      </c>
      <c r="D661">
        <v>65</v>
      </c>
      <c r="E661">
        <v>83</v>
      </c>
      <c r="F661">
        <v>20</v>
      </c>
      <c r="G661">
        <v>6</v>
      </c>
      <c r="H661">
        <v>37</v>
      </c>
      <c r="I661">
        <v>17</v>
      </c>
      <c r="J661">
        <v>83</v>
      </c>
      <c r="K661" t="s">
        <v>64</v>
      </c>
      <c r="L661" t="s">
        <v>30</v>
      </c>
    </row>
    <row r="662" spans="1:12" x14ac:dyDescent="0.25">
      <c r="A662">
        <v>202309</v>
      </c>
      <c r="B662" t="s">
        <v>323</v>
      </c>
      <c r="C662" t="s">
        <v>56</v>
      </c>
      <c r="D662">
        <v>68</v>
      </c>
      <c r="E662">
        <v>87</v>
      </c>
      <c r="F662">
        <v>21</v>
      </c>
      <c r="G662">
        <v>7</v>
      </c>
      <c r="H662">
        <v>40</v>
      </c>
      <c r="I662">
        <v>25</v>
      </c>
      <c r="J662">
        <v>87</v>
      </c>
      <c r="K662" t="s">
        <v>64</v>
      </c>
      <c r="L662" t="s">
        <v>30</v>
      </c>
    </row>
    <row r="663" spans="1:12" x14ac:dyDescent="0.25">
      <c r="A663">
        <v>202309</v>
      </c>
      <c r="B663" t="s">
        <v>324</v>
      </c>
      <c r="C663" t="s">
        <v>56</v>
      </c>
      <c r="D663">
        <v>65</v>
      </c>
      <c r="E663">
        <v>83</v>
      </c>
      <c r="F663">
        <v>22</v>
      </c>
      <c r="G663">
        <v>6</v>
      </c>
      <c r="H663">
        <v>37</v>
      </c>
      <c r="I663">
        <v>19</v>
      </c>
      <c r="J663">
        <v>83</v>
      </c>
      <c r="K663" t="s">
        <v>64</v>
      </c>
      <c r="L663" t="s">
        <v>30</v>
      </c>
    </row>
    <row r="664" spans="1:12" x14ac:dyDescent="0.25">
      <c r="A664">
        <v>202309</v>
      </c>
      <c r="B664" t="s">
        <v>325</v>
      </c>
      <c r="C664" t="s">
        <v>56</v>
      </c>
      <c r="D664">
        <v>56</v>
      </c>
      <c r="E664">
        <v>75</v>
      </c>
      <c r="F664">
        <v>20</v>
      </c>
      <c r="G664">
        <v>6</v>
      </c>
      <c r="H664">
        <v>42</v>
      </c>
      <c r="I664">
        <v>17</v>
      </c>
      <c r="J664">
        <v>75</v>
      </c>
      <c r="K664" t="s">
        <v>64</v>
      </c>
      <c r="L664" t="s">
        <v>30</v>
      </c>
    </row>
    <row r="665" spans="1:12" x14ac:dyDescent="0.25">
      <c r="A665">
        <v>202309</v>
      </c>
      <c r="B665" t="s">
        <v>326</v>
      </c>
      <c r="C665" t="s">
        <v>56</v>
      </c>
      <c r="D665">
        <v>75</v>
      </c>
      <c r="E665">
        <v>105</v>
      </c>
      <c r="F665">
        <v>23</v>
      </c>
      <c r="G665">
        <v>11</v>
      </c>
      <c r="H665">
        <v>48</v>
      </c>
      <c r="I665">
        <v>29</v>
      </c>
      <c r="J665">
        <v>105</v>
      </c>
      <c r="K665" t="s">
        <v>64</v>
      </c>
      <c r="L665" t="s">
        <v>60</v>
      </c>
    </row>
    <row r="666" spans="1:12" x14ac:dyDescent="0.25">
      <c r="A666">
        <v>202309</v>
      </c>
      <c r="B666" t="s">
        <v>327</v>
      </c>
      <c r="C666" t="s">
        <v>56</v>
      </c>
      <c r="D666">
        <v>64</v>
      </c>
      <c r="E666">
        <v>84</v>
      </c>
      <c r="F666">
        <v>20</v>
      </c>
      <c r="G666">
        <v>6</v>
      </c>
      <c r="H666">
        <v>42</v>
      </c>
      <c r="I666">
        <v>21</v>
      </c>
      <c r="J666">
        <v>84</v>
      </c>
      <c r="K666" t="s">
        <v>64</v>
      </c>
      <c r="L666" t="s">
        <v>30</v>
      </c>
    </row>
    <row r="667" spans="1:12" x14ac:dyDescent="0.25">
      <c r="A667">
        <v>202309</v>
      </c>
      <c r="B667" t="s">
        <v>328</v>
      </c>
      <c r="C667" t="s">
        <v>56</v>
      </c>
      <c r="D667">
        <v>63</v>
      </c>
      <c r="E667">
        <v>82</v>
      </c>
      <c r="F667">
        <v>20</v>
      </c>
      <c r="G667">
        <v>7</v>
      </c>
      <c r="H667">
        <v>37</v>
      </c>
      <c r="I667">
        <v>23</v>
      </c>
      <c r="J667">
        <v>82</v>
      </c>
      <c r="K667" t="s">
        <v>64</v>
      </c>
      <c r="L667" t="s">
        <v>30</v>
      </c>
    </row>
    <row r="668" spans="1:12" x14ac:dyDescent="0.25">
      <c r="A668">
        <v>202309</v>
      </c>
      <c r="B668" t="s">
        <v>329</v>
      </c>
      <c r="C668" t="s">
        <v>56</v>
      </c>
      <c r="D668">
        <v>66</v>
      </c>
      <c r="E668">
        <v>89</v>
      </c>
      <c r="F668">
        <v>21</v>
      </c>
      <c r="G668">
        <v>7</v>
      </c>
      <c r="H668">
        <v>38</v>
      </c>
      <c r="I668">
        <v>19</v>
      </c>
      <c r="J668">
        <v>89</v>
      </c>
      <c r="K668" t="s">
        <v>64</v>
      </c>
      <c r="L668" t="s">
        <v>30</v>
      </c>
    </row>
    <row r="669" spans="1:12" x14ac:dyDescent="0.25">
      <c r="A669">
        <v>202309</v>
      </c>
      <c r="B669" t="s">
        <v>330</v>
      </c>
      <c r="C669" t="s">
        <v>56</v>
      </c>
      <c r="D669">
        <v>68</v>
      </c>
      <c r="E669">
        <v>98</v>
      </c>
      <c r="F669">
        <v>23</v>
      </c>
      <c r="G669">
        <v>8</v>
      </c>
      <c r="H669">
        <v>33</v>
      </c>
      <c r="I669">
        <v>22</v>
      </c>
      <c r="J669">
        <v>98</v>
      </c>
      <c r="K669" t="s">
        <v>64</v>
      </c>
      <c r="L669" t="s">
        <v>30</v>
      </c>
    </row>
    <row r="670" spans="1:12" x14ac:dyDescent="0.25">
      <c r="A670">
        <v>202309</v>
      </c>
      <c r="B670" t="s">
        <v>331</v>
      </c>
      <c r="C670" t="s">
        <v>56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>
        <v>0</v>
      </c>
      <c r="L670" t="s">
        <v>46</v>
      </c>
    </row>
    <row r="671" spans="1:12" x14ac:dyDescent="0.25">
      <c r="A671">
        <v>202310</v>
      </c>
      <c r="B671" t="s">
        <v>348</v>
      </c>
      <c r="C671" t="s">
        <v>56</v>
      </c>
      <c r="D671">
        <v>82</v>
      </c>
      <c r="E671">
        <v>109</v>
      </c>
      <c r="F671">
        <v>20</v>
      </c>
      <c r="G671">
        <v>10</v>
      </c>
      <c r="H671">
        <v>40</v>
      </c>
      <c r="I671">
        <v>24</v>
      </c>
      <c r="J671">
        <v>109</v>
      </c>
      <c r="K671" t="s">
        <v>64</v>
      </c>
      <c r="L671" t="s">
        <v>60</v>
      </c>
    </row>
    <row r="672" spans="1:12" x14ac:dyDescent="0.25">
      <c r="A672">
        <v>202310</v>
      </c>
      <c r="B672" t="s">
        <v>349</v>
      </c>
      <c r="C672" t="s">
        <v>56</v>
      </c>
      <c r="D672">
        <v>79</v>
      </c>
      <c r="E672">
        <v>100</v>
      </c>
      <c r="F672">
        <v>23</v>
      </c>
      <c r="G672">
        <v>8</v>
      </c>
      <c r="H672">
        <v>42</v>
      </c>
      <c r="I672">
        <v>21</v>
      </c>
      <c r="J672">
        <v>100</v>
      </c>
      <c r="K672" t="s">
        <v>64</v>
      </c>
      <c r="L672" t="s">
        <v>30</v>
      </c>
    </row>
    <row r="673" spans="1:12" x14ac:dyDescent="0.25">
      <c r="A673">
        <v>202310</v>
      </c>
      <c r="B673" t="s">
        <v>350</v>
      </c>
      <c r="C673" t="s">
        <v>56</v>
      </c>
      <c r="D673">
        <v>59</v>
      </c>
      <c r="E673">
        <v>74</v>
      </c>
      <c r="F673">
        <v>19</v>
      </c>
      <c r="G673">
        <v>6</v>
      </c>
      <c r="H673">
        <v>44</v>
      </c>
      <c r="I673">
        <v>19</v>
      </c>
      <c r="J673">
        <v>74</v>
      </c>
      <c r="K673" t="s">
        <v>64</v>
      </c>
      <c r="L673" t="s">
        <v>30</v>
      </c>
    </row>
    <row r="674" spans="1:12" x14ac:dyDescent="0.25">
      <c r="A674">
        <v>202310</v>
      </c>
      <c r="B674" t="s">
        <v>351</v>
      </c>
      <c r="C674" t="s">
        <v>56</v>
      </c>
      <c r="D674">
        <v>72</v>
      </c>
      <c r="E674">
        <v>93</v>
      </c>
      <c r="F674">
        <v>24</v>
      </c>
      <c r="G674">
        <v>7</v>
      </c>
      <c r="H674">
        <v>46</v>
      </c>
      <c r="I674">
        <v>21</v>
      </c>
      <c r="J674">
        <v>93</v>
      </c>
      <c r="K674" t="s">
        <v>64</v>
      </c>
      <c r="L674" t="s">
        <v>30</v>
      </c>
    </row>
    <row r="675" spans="1:12" x14ac:dyDescent="0.25">
      <c r="A675">
        <v>202310</v>
      </c>
      <c r="B675" t="s">
        <v>352</v>
      </c>
      <c r="C675" t="s">
        <v>56</v>
      </c>
      <c r="D675">
        <v>66</v>
      </c>
      <c r="E675">
        <v>83</v>
      </c>
      <c r="F675">
        <v>22</v>
      </c>
      <c r="G675">
        <v>5</v>
      </c>
      <c r="H675">
        <v>34</v>
      </c>
      <c r="I675">
        <v>16</v>
      </c>
      <c r="J675">
        <v>83</v>
      </c>
      <c r="K675" t="s">
        <v>64</v>
      </c>
      <c r="L675" t="s">
        <v>30</v>
      </c>
    </row>
    <row r="676" spans="1:12" x14ac:dyDescent="0.25">
      <c r="A676">
        <v>202310</v>
      </c>
      <c r="B676" t="s">
        <v>353</v>
      </c>
      <c r="C676" t="s">
        <v>56</v>
      </c>
      <c r="D676">
        <v>68</v>
      </c>
      <c r="E676">
        <v>86</v>
      </c>
      <c r="F676">
        <v>24</v>
      </c>
      <c r="G676">
        <v>6</v>
      </c>
      <c r="H676">
        <v>38</v>
      </c>
      <c r="I676">
        <v>19</v>
      </c>
      <c r="J676">
        <v>86</v>
      </c>
      <c r="K676" t="s">
        <v>64</v>
      </c>
      <c r="L676" t="s">
        <v>30</v>
      </c>
    </row>
    <row r="677" spans="1:12" x14ac:dyDescent="0.25">
      <c r="A677">
        <v>202310</v>
      </c>
      <c r="B677" t="s">
        <v>354</v>
      </c>
      <c r="C677" t="s">
        <v>56</v>
      </c>
      <c r="D677">
        <v>81</v>
      </c>
      <c r="E677">
        <v>107</v>
      </c>
      <c r="F677">
        <v>22</v>
      </c>
      <c r="G677">
        <v>12</v>
      </c>
      <c r="H677">
        <v>33</v>
      </c>
      <c r="I677">
        <v>32</v>
      </c>
      <c r="J677">
        <v>107</v>
      </c>
      <c r="K677" t="s">
        <v>64</v>
      </c>
      <c r="L677" t="s">
        <v>60</v>
      </c>
    </row>
    <row r="678" spans="1:12" x14ac:dyDescent="0.25">
      <c r="A678">
        <v>202310</v>
      </c>
      <c r="B678" t="s">
        <v>355</v>
      </c>
      <c r="C678" t="s">
        <v>56</v>
      </c>
      <c r="D678">
        <v>71</v>
      </c>
      <c r="E678">
        <v>93</v>
      </c>
      <c r="F678">
        <v>23</v>
      </c>
      <c r="G678">
        <v>6</v>
      </c>
      <c r="H678">
        <v>37</v>
      </c>
      <c r="I678">
        <v>16</v>
      </c>
      <c r="J678">
        <v>93</v>
      </c>
      <c r="K678" t="s">
        <v>64</v>
      </c>
      <c r="L678" t="s">
        <v>30</v>
      </c>
    </row>
    <row r="679" spans="1:12" x14ac:dyDescent="0.25">
      <c r="A679">
        <v>202310</v>
      </c>
      <c r="B679" t="s">
        <v>356</v>
      </c>
      <c r="C679" t="s">
        <v>56</v>
      </c>
      <c r="D679">
        <v>62</v>
      </c>
      <c r="E679">
        <v>88</v>
      </c>
      <c r="F679">
        <v>21</v>
      </c>
      <c r="G679">
        <v>6</v>
      </c>
      <c r="H679">
        <v>31</v>
      </c>
      <c r="I679">
        <v>18</v>
      </c>
      <c r="J679">
        <v>88</v>
      </c>
      <c r="K679" t="s">
        <v>64</v>
      </c>
      <c r="L679" t="s">
        <v>30</v>
      </c>
    </row>
    <row r="680" spans="1:12" x14ac:dyDescent="0.25">
      <c r="A680">
        <v>202310</v>
      </c>
      <c r="B680" t="s">
        <v>357</v>
      </c>
      <c r="C680" t="s">
        <v>56</v>
      </c>
      <c r="D680">
        <v>63</v>
      </c>
      <c r="E680">
        <v>79</v>
      </c>
      <c r="F680">
        <v>20</v>
      </c>
      <c r="G680">
        <v>4</v>
      </c>
      <c r="H680">
        <v>33</v>
      </c>
      <c r="I680">
        <v>11</v>
      </c>
      <c r="J680">
        <v>79</v>
      </c>
      <c r="K680" t="s">
        <v>64</v>
      </c>
      <c r="L680" t="s">
        <v>30</v>
      </c>
    </row>
    <row r="681" spans="1:12" x14ac:dyDescent="0.25">
      <c r="A681">
        <v>202310</v>
      </c>
      <c r="B681" t="s">
        <v>358</v>
      </c>
      <c r="C681" t="s">
        <v>56</v>
      </c>
      <c r="D681">
        <v>59</v>
      </c>
      <c r="E681">
        <v>75</v>
      </c>
      <c r="F681">
        <v>19</v>
      </c>
      <c r="G681">
        <v>4</v>
      </c>
      <c r="H681">
        <v>32</v>
      </c>
      <c r="I681">
        <v>12</v>
      </c>
      <c r="J681">
        <v>75</v>
      </c>
      <c r="K681" t="s">
        <v>64</v>
      </c>
      <c r="L681" t="s">
        <v>30</v>
      </c>
    </row>
    <row r="682" spans="1:12" x14ac:dyDescent="0.25">
      <c r="A682">
        <v>202310</v>
      </c>
      <c r="B682" t="s">
        <v>359</v>
      </c>
      <c r="C682" t="s">
        <v>56</v>
      </c>
      <c r="D682">
        <v>69</v>
      </c>
      <c r="E682">
        <v>93</v>
      </c>
      <c r="F682">
        <v>21</v>
      </c>
      <c r="G682">
        <v>6</v>
      </c>
      <c r="H682">
        <v>41</v>
      </c>
      <c r="I682">
        <v>17</v>
      </c>
      <c r="J682">
        <v>93</v>
      </c>
      <c r="K682" t="s">
        <v>64</v>
      </c>
      <c r="L682" t="s">
        <v>30</v>
      </c>
    </row>
    <row r="683" spans="1:12" x14ac:dyDescent="0.25">
      <c r="A683">
        <v>202310</v>
      </c>
      <c r="B683" t="s">
        <v>360</v>
      </c>
      <c r="C683" t="s">
        <v>56</v>
      </c>
      <c r="D683">
        <v>69</v>
      </c>
      <c r="E683">
        <v>90</v>
      </c>
      <c r="F683">
        <v>21</v>
      </c>
      <c r="G683">
        <v>5</v>
      </c>
      <c r="H683">
        <v>44</v>
      </c>
      <c r="I683">
        <v>13</v>
      </c>
      <c r="J683">
        <v>90</v>
      </c>
      <c r="K683" t="s">
        <v>64</v>
      </c>
      <c r="L683" t="s">
        <v>30</v>
      </c>
    </row>
    <row r="684" spans="1:12" x14ac:dyDescent="0.25">
      <c r="A684">
        <v>202310</v>
      </c>
      <c r="B684" t="s">
        <v>361</v>
      </c>
      <c r="C684" t="s">
        <v>56</v>
      </c>
      <c r="D684">
        <v>70</v>
      </c>
      <c r="E684">
        <v>95</v>
      </c>
      <c r="F684">
        <v>20</v>
      </c>
      <c r="G684">
        <v>8</v>
      </c>
      <c r="H684">
        <v>37</v>
      </c>
      <c r="I684">
        <v>23</v>
      </c>
      <c r="J684">
        <v>95</v>
      </c>
      <c r="K684" t="s">
        <v>64</v>
      </c>
      <c r="L684" t="s">
        <v>30</v>
      </c>
    </row>
    <row r="685" spans="1:12" x14ac:dyDescent="0.25">
      <c r="A685">
        <v>202310</v>
      </c>
      <c r="B685" t="s">
        <v>362</v>
      </c>
      <c r="C685" t="s">
        <v>56</v>
      </c>
      <c r="D685">
        <v>64</v>
      </c>
      <c r="E685">
        <v>83</v>
      </c>
      <c r="F685">
        <v>21</v>
      </c>
      <c r="G685">
        <v>6</v>
      </c>
      <c r="H685">
        <v>37</v>
      </c>
      <c r="I685">
        <v>14</v>
      </c>
      <c r="J685">
        <v>83</v>
      </c>
      <c r="K685" t="s">
        <v>64</v>
      </c>
      <c r="L685" t="s">
        <v>30</v>
      </c>
    </row>
    <row r="686" spans="1:12" x14ac:dyDescent="0.25">
      <c r="A686">
        <v>202310</v>
      </c>
      <c r="B686" t="s">
        <v>363</v>
      </c>
      <c r="C686" t="s">
        <v>56</v>
      </c>
      <c r="D686">
        <v>65</v>
      </c>
      <c r="E686">
        <v>86</v>
      </c>
      <c r="F686">
        <v>23</v>
      </c>
      <c r="G686">
        <v>7</v>
      </c>
      <c r="H686">
        <v>38</v>
      </c>
      <c r="I686">
        <v>19</v>
      </c>
      <c r="J686">
        <v>86</v>
      </c>
      <c r="K686" t="s">
        <v>64</v>
      </c>
      <c r="L686" t="s">
        <v>30</v>
      </c>
    </row>
    <row r="687" spans="1:12" x14ac:dyDescent="0.25">
      <c r="A687">
        <v>202310</v>
      </c>
      <c r="B687" t="s">
        <v>333</v>
      </c>
      <c r="C687" t="s">
        <v>56</v>
      </c>
      <c r="D687">
        <v>69</v>
      </c>
      <c r="E687">
        <v>89</v>
      </c>
      <c r="F687">
        <v>21</v>
      </c>
      <c r="G687">
        <v>6</v>
      </c>
      <c r="H687">
        <v>42</v>
      </c>
      <c r="I687">
        <v>18</v>
      </c>
      <c r="J687">
        <v>89</v>
      </c>
      <c r="K687" t="s">
        <v>64</v>
      </c>
      <c r="L687" t="s">
        <v>30</v>
      </c>
    </row>
    <row r="688" spans="1:12" x14ac:dyDescent="0.25">
      <c r="A688">
        <v>202310</v>
      </c>
      <c r="B688" t="s">
        <v>334</v>
      </c>
      <c r="C688" t="s">
        <v>56</v>
      </c>
      <c r="D688">
        <v>75</v>
      </c>
      <c r="E688">
        <v>104</v>
      </c>
      <c r="F688">
        <v>22</v>
      </c>
      <c r="G688">
        <v>9</v>
      </c>
      <c r="H688">
        <v>41</v>
      </c>
      <c r="I688">
        <v>26</v>
      </c>
      <c r="J688">
        <v>104</v>
      </c>
      <c r="K688" t="s">
        <v>64</v>
      </c>
      <c r="L688" t="s">
        <v>60</v>
      </c>
    </row>
    <row r="689" spans="1:12" x14ac:dyDescent="0.25">
      <c r="A689">
        <v>202310</v>
      </c>
      <c r="B689" t="s">
        <v>335</v>
      </c>
      <c r="C689" t="s">
        <v>56</v>
      </c>
      <c r="D689">
        <v>73</v>
      </c>
      <c r="E689">
        <v>91</v>
      </c>
      <c r="F689">
        <v>23</v>
      </c>
      <c r="G689">
        <v>6</v>
      </c>
      <c r="H689">
        <v>38</v>
      </c>
      <c r="I689">
        <v>20</v>
      </c>
      <c r="J689">
        <v>91</v>
      </c>
      <c r="K689" t="s">
        <v>64</v>
      </c>
      <c r="L689" t="s">
        <v>30</v>
      </c>
    </row>
    <row r="690" spans="1:12" x14ac:dyDescent="0.25">
      <c r="A690">
        <v>202310</v>
      </c>
      <c r="B690" t="s">
        <v>336</v>
      </c>
      <c r="C690" t="s">
        <v>56</v>
      </c>
      <c r="D690">
        <v>62</v>
      </c>
      <c r="E690">
        <v>81</v>
      </c>
      <c r="F690">
        <v>23</v>
      </c>
      <c r="G690">
        <v>6</v>
      </c>
      <c r="H690">
        <v>31</v>
      </c>
      <c r="I690">
        <v>20</v>
      </c>
      <c r="J690">
        <v>81</v>
      </c>
      <c r="K690" t="s">
        <v>64</v>
      </c>
      <c r="L690" t="s">
        <v>30</v>
      </c>
    </row>
    <row r="691" spans="1:12" x14ac:dyDescent="0.25">
      <c r="A691">
        <v>202310</v>
      </c>
      <c r="B691" t="s">
        <v>337</v>
      </c>
      <c r="C691" t="s">
        <v>56</v>
      </c>
      <c r="D691">
        <v>67</v>
      </c>
      <c r="E691">
        <v>89</v>
      </c>
      <c r="F691">
        <v>21</v>
      </c>
      <c r="G691">
        <v>10</v>
      </c>
      <c r="H691">
        <v>28</v>
      </c>
      <c r="I691">
        <v>28</v>
      </c>
      <c r="J691">
        <v>89</v>
      </c>
      <c r="K691" t="s">
        <v>64</v>
      </c>
      <c r="L691" t="s">
        <v>30</v>
      </c>
    </row>
    <row r="692" spans="1:12" x14ac:dyDescent="0.25">
      <c r="A692">
        <v>202310</v>
      </c>
      <c r="B692" t="s">
        <v>338</v>
      </c>
      <c r="C692" t="s">
        <v>56</v>
      </c>
      <c r="D692">
        <v>60</v>
      </c>
      <c r="E692">
        <v>78</v>
      </c>
      <c r="F692">
        <v>20</v>
      </c>
      <c r="G692">
        <v>7</v>
      </c>
      <c r="H692">
        <v>32</v>
      </c>
      <c r="I692">
        <v>16</v>
      </c>
      <c r="J692">
        <v>78</v>
      </c>
      <c r="K692" t="s">
        <v>64</v>
      </c>
      <c r="L692" t="s">
        <v>30</v>
      </c>
    </row>
    <row r="693" spans="1:12" x14ac:dyDescent="0.25">
      <c r="A693">
        <v>202310</v>
      </c>
      <c r="B693" t="s">
        <v>339</v>
      </c>
      <c r="C693" t="s">
        <v>56</v>
      </c>
      <c r="D693">
        <v>64</v>
      </c>
      <c r="E693">
        <v>85</v>
      </c>
      <c r="F693">
        <v>21</v>
      </c>
      <c r="G693">
        <v>7</v>
      </c>
      <c r="H693">
        <v>31</v>
      </c>
      <c r="I693">
        <v>20</v>
      </c>
      <c r="J693">
        <v>85</v>
      </c>
      <c r="K693" t="s">
        <v>64</v>
      </c>
      <c r="L693" t="s">
        <v>30</v>
      </c>
    </row>
    <row r="694" spans="1:12" x14ac:dyDescent="0.25">
      <c r="A694">
        <v>202310</v>
      </c>
      <c r="B694" t="s">
        <v>340</v>
      </c>
      <c r="C694" t="s">
        <v>56</v>
      </c>
      <c r="D694">
        <v>66</v>
      </c>
      <c r="E694">
        <v>90</v>
      </c>
      <c r="F694">
        <v>23</v>
      </c>
      <c r="G694">
        <v>8</v>
      </c>
      <c r="H694">
        <v>30</v>
      </c>
      <c r="I694">
        <v>26</v>
      </c>
      <c r="J694">
        <v>90</v>
      </c>
      <c r="K694" t="s">
        <v>64</v>
      </c>
      <c r="L694" t="s">
        <v>30</v>
      </c>
    </row>
    <row r="695" spans="1:12" x14ac:dyDescent="0.25">
      <c r="A695">
        <v>202310</v>
      </c>
      <c r="B695" t="s">
        <v>341</v>
      </c>
      <c r="C695" t="s">
        <v>56</v>
      </c>
      <c r="D695">
        <v>64</v>
      </c>
      <c r="E695">
        <v>85</v>
      </c>
      <c r="F695">
        <v>22</v>
      </c>
      <c r="G695">
        <v>8</v>
      </c>
      <c r="H695">
        <v>37</v>
      </c>
      <c r="I695">
        <v>28</v>
      </c>
      <c r="J695">
        <v>85</v>
      </c>
      <c r="K695" t="s">
        <v>64</v>
      </c>
      <c r="L695" t="s">
        <v>30</v>
      </c>
    </row>
    <row r="696" spans="1:12" x14ac:dyDescent="0.25">
      <c r="A696">
        <v>202310</v>
      </c>
      <c r="B696" t="s">
        <v>342</v>
      </c>
      <c r="C696" t="s">
        <v>56</v>
      </c>
      <c r="D696">
        <v>78</v>
      </c>
      <c r="E696">
        <v>106</v>
      </c>
      <c r="F696">
        <v>28</v>
      </c>
      <c r="G696">
        <v>13</v>
      </c>
      <c r="H696">
        <v>35</v>
      </c>
      <c r="I696">
        <v>40</v>
      </c>
      <c r="J696">
        <v>106</v>
      </c>
      <c r="K696" t="s">
        <v>64</v>
      </c>
      <c r="L696" t="s">
        <v>60</v>
      </c>
    </row>
    <row r="697" spans="1:12" x14ac:dyDescent="0.25">
      <c r="A697">
        <v>202310</v>
      </c>
      <c r="B697" t="s">
        <v>343</v>
      </c>
      <c r="C697" t="s">
        <v>56</v>
      </c>
      <c r="D697">
        <v>82</v>
      </c>
      <c r="E697">
        <v>109</v>
      </c>
      <c r="F697">
        <v>24</v>
      </c>
      <c r="G697">
        <v>12</v>
      </c>
      <c r="H697">
        <v>39</v>
      </c>
      <c r="I697">
        <v>33</v>
      </c>
      <c r="J697">
        <v>109</v>
      </c>
      <c r="K697" t="s">
        <v>64</v>
      </c>
      <c r="L697" t="s">
        <v>60</v>
      </c>
    </row>
    <row r="698" spans="1:12" x14ac:dyDescent="0.25">
      <c r="A698">
        <v>202310</v>
      </c>
      <c r="B698" t="s">
        <v>344</v>
      </c>
      <c r="C698" t="s">
        <v>56</v>
      </c>
      <c r="D698">
        <v>72</v>
      </c>
      <c r="E698">
        <v>93</v>
      </c>
      <c r="F698">
        <v>20</v>
      </c>
      <c r="G698">
        <v>9</v>
      </c>
      <c r="H698">
        <v>39</v>
      </c>
      <c r="I698">
        <v>26</v>
      </c>
      <c r="J698">
        <v>93</v>
      </c>
      <c r="K698" t="s">
        <v>64</v>
      </c>
      <c r="L698" t="s">
        <v>30</v>
      </c>
    </row>
    <row r="699" spans="1:12" x14ac:dyDescent="0.25">
      <c r="A699">
        <v>202310</v>
      </c>
      <c r="B699" t="s">
        <v>345</v>
      </c>
      <c r="C699" t="s">
        <v>56</v>
      </c>
      <c r="D699">
        <v>74</v>
      </c>
      <c r="E699">
        <v>92</v>
      </c>
      <c r="F699">
        <v>23</v>
      </c>
      <c r="G699">
        <v>8</v>
      </c>
      <c r="H699">
        <v>40</v>
      </c>
      <c r="I699">
        <v>21</v>
      </c>
      <c r="J699">
        <v>92</v>
      </c>
      <c r="K699" t="s">
        <v>64</v>
      </c>
      <c r="L699" t="s">
        <v>30</v>
      </c>
    </row>
    <row r="700" spans="1:12" x14ac:dyDescent="0.25">
      <c r="A700">
        <v>202310</v>
      </c>
      <c r="B700" t="s">
        <v>346</v>
      </c>
      <c r="C700" t="s">
        <v>56</v>
      </c>
      <c r="D700">
        <v>65</v>
      </c>
      <c r="E700">
        <v>86</v>
      </c>
      <c r="F700">
        <v>20</v>
      </c>
      <c r="G700">
        <v>8</v>
      </c>
      <c r="H700">
        <v>43</v>
      </c>
      <c r="I700">
        <v>21</v>
      </c>
      <c r="J700">
        <v>86</v>
      </c>
      <c r="K700" t="s">
        <v>64</v>
      </c>
      <c r="L700" t="s">
        <v>30</v>
      </c>
    </row>
    <row r="701" spans="1:12" x14ac:dyDescent="0.25">
      <c r="A701">
        <v>202310</v>
      </c>
      <c r="B701" t="s">
        <v>347</v>
      </c>
      <c r="C701" t="s">
        <v>56</v>
      </c>
      <c r="D701">
        <v>73</v>
      </c>
      <c r="E701">
        <v>96</v>
      </c>
      <c r="F701">
        <v>21</v>
      </c>
      <c r="G701">
        <v>8</v>
      </c>
      <c r="H701">
        <v>44</v>
      </c>
      <c r="I701">
        <v>25</v>
      </c>
      <c r="J701">
        <v>96</v>
      </c>
      <c r="K701" t="s">
        <v>64</v>
      </c>
      <c r="L701" t="s">
        <v>30</v>
      </c>
    </row>
    <row r="702" spans="1:12" x14ac:dyDescent="0.25">
      <c r="A702">
        <v>202311</v>
      </c>
      <c r="B702" t="s">
        <v>364</v>
      </c>
      <c r="C702" t="s">
        <v>56</v>
      </c>
      <c r="D702">
        <v>70</v>
      </c>
      <c r="E702">
        <v>88</v>
      </c>
      <c r="F702">
        <v>25</v>
      </c>
      <c r="G702">
        <v>10</v>
      </c>
      <c r="H702">
        <v>33</v>
      </c>
      <c r="I702">
        <v>34</v>
      </c>
      <c r="J702">
        <v>88</v>
      </c>
      <c r="K702" t="s">
        <v>64</v>
      </c>
      <c r="L702" t="s">
        <v>30</v>
      </c>
    </row>
    <row r="703" spans="1:12" x14ac:dyDescent="0.25">
      <c r="A703">
        <v>202311</v>
      </c>
      <c r="B703" t="s">
        <v>365</v>
      </c>
      <c r="C703" t="s">
        <v>56</v>
      </c>
      <c r="D703">
        <v>62</v>
      </c>
      <c r="E703">
        <v>85</v>
      </c>
      <c r="F703">
        <v>20</v>
      </c>
      <c r="G703">
        <v>13</v>
      </c>
      <c r="H703">
        <v>39</v>
      </c>
      <c r="I703">
        <v>35</v>
      </c>
      <c r="J703">
        <v>85</v>
      </c>
      <c r="K703" t="s">
        <v>64</v>
      </c>
      <c r="L703" t="s">
        <v>30</v>
      </c>
    </row>
    <row r="704" spans="1:12" x14ac:dyDescent="0.25">
      <c r="A704">
        <v>202311</v>
      </c>
      <c r="B704" t="s">
        <v>366</v>
      </c>
      <c r="C704" t="s">
        <v>56</v>
      </c>
      <c r="D704">
        <v>69</v>
      </c>
      <c r="E704">
        <v>98</v>
      </c>
      <c r="F704">
        <v>22</v>
      </c>
      <c r="G704">
        <v>15</v>
      </c>
      <c r="H704">
        <v>32</v>
      </c>
      <c r="I704">
        <v>45</v>
      </c>
      <c r="J704">
        <v>98</v>
      </c>
      <c r="K704" t="s">
        <v>64</v>
      </c>
      <c r="L704" t="s">
        <v>30</v>
      </c>
    </row>
    <row r="705" spans="1:12" x14ac:dyDescent="0.25">
      <c r="A705">
        <v>202311</v>
      </c>
      <c r="B705" t="s">
        <v>367</v>
      </c>
      <c r="C705" t="s">
        <v>56</v>
      </c>
      <c r="D705">
        <v>70</v>
      </c>
      <c r="E705">
        <v>102</v>
      </c>
      <c r="F705">
        <v>29</v>
      </c>
      <c r="G705">
        <v>14</v>
      </c>
      <c r="H705">
        <v>29</v>
      </c>
      <c r="I705">
        <v>44</v>
      </c>
      <c r="J705">
        <v>102</v>
      </c>
      <c r="K705" t="s">
        <v>64</v>
      </c>
      <c r="L705" t="s">
        <v>60</v>
      </c>
    </row>
    <row r="706" spans="1:12" x14ac:dyDescent="0.25">
      <c r="A706">
        <v>202311</v>
      </c>
      <c r="B706" t="s">
        <v>368</v>
      </c>
      <c r="C706" t="s">
        <v>56</v>
      </c>
      <c r="D706">
        <v>56</v>
      </c>
      <c r="E706">
        <v>66</v>
      </c>
      <c r="F706">
        <v>24</v>
      </c>
      <c r="G706">
        <v>8</v>
      </c>
      <c r="H706">
        <v>30</v>
      </c>
      <c r="I706">
        <v>24</v>
      </c>
      <c r="J706">
        <v>66</v>
      </c>
      <c r="K706" t="s">
        <v>64</v>
      </c>
      <c r="L706" t="s">
        <v>30</v>
      </c>
    </row>
    <row r="707" spans="1:12" x14ac:dyDescent="0.25">
      <c r="A707">
        <v>202311</v>
      </c>
      <c r="B707" t="s">
        <v>369</v>
      </c>
      <c r="C707" t="s">
        <v>56</v>
      </c>
      <c r="D707">
        <v>60</v>
      </c>
      <c r="E707">
        <v>77</v>
      </c>
      <c r="F707">
        <v>20</v>
      </c>
      <c r="G707">
        <v>15</v>
      </c>
      <c r="H707">
        <v>23</v>
      </c>
      <c r="I707">
        <v>32</v>
      </c>
      <c r="J707">
        <v>77</v>
      </c>
      <c r="K707" t="s">
        <v>64</v>
      </c>
      <c r="L707" t="s">
        <v>30</v>
      </c>
    </row>
    <row r="708" spans="1:12" x14ac:dyDescent="0.25">
      <c r="A708">
        <v>202311</v>
      </c>
      <c r="B708" t="s">
        <v>370</v>
      </c>
      <c r="C708" t="s">
        <v>56</v>
      </c>
      <c r="D708">
        <v>61</v>
      </c>
      <c r="E708">
        <v>83</v>
      </c>
      <c r="F708">
        <v>19</v>
      </c>
      <c r="G708">
        <v>9</v>
      </c>
      <c r="H708">
        <v>28</v>
      </c>
      <c r="I708">
        <v>25</v>
      </c>
      <c r="J708">
        <v>83</v>
      </c>
      <c r="K708" t="s">
        <v>64</v>
      </c>
      <c r="L708" t="s">
        <v>30</v>
      </c>
    </row>
    <row r="709" spans="1:12" x14ac:dyDescent="0.25">
      <c r="A709">
        <v>202311</v>
      </c>
      <c r="B709" t="s">
        <v>371</v>
      </c>
      <c r="C709" t="s">
        <v>56</v>
      </c>
      <c r="D709">
        <v>56</v>
      </c>
      <c r="E709">
        <v>75</v>
      </c>
      <c r="F709">
        <v>18</v>
      </c>
      <c r="G709">
        <v>6</v>
      </c>
      <c r="H709">
        <v>33</v>
      </c>
      <c r="I709">
        <v>19</v>
      </c>
      <c r="J709">
        <v>75</v>
      </c>
      <c r="K709" t="s">
        <v>64</v>
      </c>
      <c r="L709" t="s">
        <v>30</v>
      </c>
    </row>
    <row r="710" spans="1:12" x14ac:dyDescent="0.25">
      <c r="A710">
        <v>202311</v>
      </c>
      <c r="B710" t="s">
        <v>372</v>
      </c>
      <c r="C710" t="s">
        <v>56</v>
      </c>
      <c r="D710">
        <v>66</v>
      </c>
      <c r="E710">
        <v>96</v>
      </c>
      <c r="F710">
        <v>20</v>
      </c>
      <c r="G710">
        <v>8</v>
      </c>
      <c r="H710">
        <v>36</v>
      </c>
      <c r="I710">
        <v>23</v>
      </c>
      <c r="J710">
        <v>96</v>
      </c>
      <c r="K710" t="s">
        <v>64</v>
      </c>
      <c r="L710" t="s">
        <v>30</v>
      </c>
    </row>
    <row r="711" spans="1:12" x14ac:dyDescent="0.25">
      <c r="A711">
        <v>202311</v>
      </c>
      <c r="B711" t="s">
        <v>373</v>
      </c>
      <c r="C711" t="s">
        <v>56</v>
      </c>
      <c r="D711">
        <v>74</v>
      </c>
      <c r="E711">
        <v>104</v>
      </c>
      <c r="F711">
        <v>22</v>
      </c>
      <c r="G711">
        <v>11</v>
      </c>
      <c r="H711">
        <v>36</v>
      </c>
      <c r="I711">
        <v>32</v>
      </c>
      <c r="J711">
        <v>104</v>
      </c>
      <c r="K711" t="s">
        <v>64</v>
      </c>
      <c r="L711" t="s">
        <v>60</v>
      </c>
    </row>
    <row r="712" spans="1:12" x14ac:dyDescent="0.25">
      <c r="A712">
        <v>202311</v>
      </c>
      <c r="B712" t="s">
        <v>374</v>
      </c>
      <c r="C712" t="s">
        <v>56</v>
      </c>
      <c r="D712">
        <v>67</v>
      </c>
      <c r="E712">
        <v>89</v>
      </c>
      <c r="F712">
        <v>19</v>
      </c>
      <c r="G712">
        <v>9</v>
      </c>
      <c r="H712">
        <v>42</v>
      </c>
      <c r="I712">
        <v>29</v>
      </c>
      <c r="J712">
        <v>89</v>
      </c>
      <c r="K712" t="s">
        <v>64</v>
      </c>
      <c r="L712" t="s">
        <v>30</v>
      </c>
    </row>
    <row r="713" spans="1:12" x14ac:dyDescent="0.25">
      <c r="A713">
        <v>202311</v>
      </c>
      <c r="B713" t="s">
        <v>375</v>
      </c>
      <c r="C713" t="s">
        <v>56</v>
      </c>
      <c r="D713">
        <v>68</v>
      </c>
      <c r="E713">
        <v>90</v>
      </c>
      <c r="F713">
        <v>22</v>
      </c>
      <c r="G713">
        <v>10</v>
      </c>
      <c r="H713">
        <v>37</v>
      </c>
      <c r="I713">
        <v>27</v>
      </c>
      <c r="J713">
        <v>90</v>
      </c>
      <c r="K713" t="s">
        <v>64</v>
      </c>
      <c r="L713" t="s">
        <v>30</v>
      </c>
    </row>
    <row r="714" spans="1:12" x14ac:dyDescent="0.25">
      <c r="A714">
        <v>202311</v>
      </c>
      <c r="B714" t="s">
        <v>376</v>
      </c>
      <c r="C714" t="s">
        <v>56</v>
      </c>
      <c r="D714">
        <v>72</v>
      </c>
      <c r="E714">
        <v>94</v>
      </c>
      <c r="F714">
        <v>24</v>
      </c>
      <c r="G714">
        <v>12</v>
      </c>
      <c r="H714">
        <v>29</v>
      </c>
      <c r="I714">
        <v>33</v>
      </c>
      <c r="J714">
        <v>94</v>
      </c>
      <c r="K714" t="s">
        <v>64</v>
      </c>
      <c r="L714" t="s">
        <v>30</v>
      </c>
    </row>
    <row r="715" spans="1:12" x14ac:dyDescent="0.25">
      <c r="A715">
        <v>202311</v>
      </c>
      <c r="B715" t="s">
        <v>377</v>
      </c>
      <c r="C715" t="s">
        <v>56</v>
      </c>
      <c r="D715">
        <v>63</v>
      </c>
      <c r="E715">
        <v>79</v>
      </c>
      <c r="F715">
        <v>22</v>
      </c>
      <c r="G715">
        <v>7</v>
      </c>
      <c r="H715">
        <v>31</v>
      </c>
      <c r="I715">
        <v>21</v>
      </c>
      <c r="J715">
        <v>79</v>
      </c>
      <c r="K715" t="s">
        <v>64</v>
      </c>
      <c r="L715" t="s">
        <v>30</v>
      </c>
    </row>
    <row r="716" spans="1:12" x14ac:dyDescent="0.25">
      <c r="A716">
        <v>202311</v>
      </c>
      <c r="B716" t="s">
        <v>378</v>
      </c>
      <c r="C716" t="s">
        <v>56</v>
      </c>
      <c r="D716">
        <v>50</v>
      </c>
      <c r="E716">
        <v>67</v>
      </c>
      <c r="F716">
        <v>22</v>
      </c>
      <c r="G716">
        <v>8</v>
      </c>
      <c r="H716">
        <v>32</v>
      </c>
      <c r="I716">
        <v>24</v>
      </c>
      <c r="J716">
        <v>67</v>
      </c>
      <c r="K716" t="s">
        <v>64</v>
      </c>
      <c r="L716" t="s">
        <v>30</v>
      </c>
    </row>
    <row r="717" spans="1:12" x14ac:dyDescent="0.25">
      <c r="A717">
        <v>202311</v>
      </c>
      <c r="B717" t="s">
        <v>379</v>
      </c>
      <c r="C717" t="s">
        <v>56</v>
      </c>
      <c r="D717" t="s">
        <v>14</v>
      </c>
      <c r="E717">
        <v>82</v>
      </c>
      <c r="F717" t="s">
        <v>14</v>
      </c>
      <c r="G717" t="s">
        <v>14</v>
      </c>
      <c r="H717" t="s">
        <v>14</v>
      </c>
      <c r="I717" t="s">
        <v>14</v>
      </c>
      <c r="J717">
        <v>82</v>
      </c>
      <c r="K717" t="s">
        <v>64</v>
      </c>
      <c r="L717" t="s">
        <v>30</v>
      </c>
    </row>
    <row r="718" spans="1:12" x14ac:dyDescent="0.25">
      <c r="A718">
        <v>202311</v>
      </c>
      <c r="B718" t="s">
        <v>380</v>
      </c>
      <c r="C718" t="s">
        <v>56</v>
      </c>
      <c r="D718">
        <v>59</v>
      </c>
      <c r="E718">
        <v>81</v>
      </c>
      <c r="F718">
        <v>19</v>
      </c>
      <c r="G718">
        <v>13</v>
      </c>
      <c r="H718">
        <v>40</v>
      </c>
      <c r="I718">
        <v>39</v>
      </c>
      <c r="J718">
        <v>81</v>
      </c>
      <c r="K718" t="s">
        <v>64</v>
      </c>
      <c r="L718" t="s">
        <v>30</v>
      </c>
    </row>
    <row r="719" spans="1:12" x14ac:dyDescent="0.25">
      <c r="A719">
        <v>202311</v>
      </c>
      <c r="B719" t="s">
        <v>381</v>
      </c>
      <c r="C719" t="s">
        <v>56</v>
      </c>
      <c r="D719">
        <v>54</v>
      </c>
      <c r="E719">
        <v>73</v>
      </c>
      <c r="F719">
        <v>18</v>
      </c>
      <c r="G719">
        <v>9</v>
      </c>
      <c r="H719">
        <v>35</v>
      </c>
      <c r="I719">
        <v>31</v>
      </c>
      <c r="J719">
        <v>73</v>
      </c>
      <c r="K719" t="s">
        <v>64</v>
      </c>
      <c r="L719" t="s">
        <v>30</v>
      </c>
    </row>
    <row r="720" spans="1:12" x14ac:dyDescent="0.25">
      <c r="A720">
        <v>202311</v>
      </c>
      <c r="B720" t="s">
        <v>382</v>
      </c>
      <c r="C720" t="s">
        <v>56</v>
      </c>
      <c r="D720">
        <v>57</v>
      </c>
      <c r="E720">
        <v>75</v>
      </c>
      <c r="F720">
        <v>21</v>
      </c>
      <c r="G720">
        <v>10</v>
      </c>
      <c r="H720">
        <v>32</v>
      </c>
      <c r="I720">
        <v>28</v>
      </c>
      <c r="J720">
        <v>75</v>
      </c>
      <c r="K720" t="s">
        <v>64</v>
      </c>
      <c r="L720" t="s">
        <v>30</v>
      </c>
    </row>
    <row r="721" spans="1:12" x14ac:dyDescent="0.25">
      <c r="A721">
        <v>202311</v>
      </c>
      <c r="B721" t="s">
        <v>383</v>
      </c>
      <c r="C721" t="s">
        <v>56</v>
      </c>
      <c r="D721">
        <v>52</v>
      </c>
      <c r="E721">
        <v>68</v>
      </c>
      <c r="F721">
        <v>21</v>
      </c>
      <c r="G721">
        <v>5</v>
      </c>
      <c r="H721">
        <v>36</v>
      </c>
      <c r="I721">
        <v>18</v>
      </c>
      <c r="J721">
        <v>68</v>
      </c>
      <c r="K721" t="s">
        <v>64</v>
      </c>
      <c r="L721" t="s">
        <v>30</v>
      </c>
    </row>
    <row r="722" spans="1:12" x14ac:dyDescent="0.25">
      <c r="A722">
        <v>202311</v>
      </c>
      <c r="B722" t="s">
        <v>384</v>
      </c>
      <c r="C722" t="s">
        <v>56</v>
      </c>
      <c r="D722">
        <v>55</v>
      </c>
      <c r="E722">
        <v>81</v>
      </c>
      <c r="F722">
        <v>21</v>
      </c>
      <c r="G722">
        <v>7</v>
      </c>
      <c r="H722">
        <v>36</v>
      </c>
      <c r="I722">
        <v>25</v>
      </c>
      <c r="J722">
        <v>81</v>
      </c>
      <c r="K722" t="s">
        <v>64</v>
      </c>
      <c r="L722" t="s">
        <v>30</v>
      </c>
    </row>
    <row r="723" spans="1:12" x14ac:dyDescent="0.25">
      <c r="A723">
        <v>202311</v>
      </c>
      <c r="B723" t="s">
        <v>385</v>
      </c>
      <c r="C723" t="s">
        <v>56</v>
      </c>
      <c r="D723">
        <v>50</v>
      </c>
      <c r="E723">
        <v>63</v>
      </c>
      <c r="F723">
        <v>19</v>
      </c>
      <c r="G723">
        <v>7</v>
      </c>
      <c r="H723">
        <v>46</v>
      </c>
      <c r="I723">
        <v>23</v>
      </c>
      <c r="J723">
        <v>63</v>
      </c>
      <c r="K723" t="s">
        <v>64</v>
      </c>
      <c r="L723" t="s">
        <v>30</v>
      </c>
    </row>
    <row r="724" spans="1:12" x14ac:dyDescent="0.25">
      <c r="A724">
        <v>202311</v>
      </c>
      <c r="B724" t="s">
        <v>386</v>
      </c>
      <c r="C724" t="s">
        <v>56</v>
      </c>
      <c r="D724">
        <v>59</v>
      </c>
      <c r="E724">
        <v>84</v>
      </c>
      <c r="F724">
        <v>32</v>
      </c>
      <c r="G724">
        <v>8</v>
      </c>
      <c r="H724">
        <v>36</v>
      </c>
      <c r="I724">
        <v>27</v>
      </c>
      <c r="J724">
        <v>84</v>
      </c>
      <c r="K724" t="s">
        <v>64</v>
      </c>
      <c r="L724" t="s">
        <v>30</v>
      </c>
    </row>
    <row r="725" spans="1:12" x14ac:dyDescent="0.25">
      <c r="A725">
        <v>202311</v>
      </c>
      <c r="B725" t="s">
        <v>387</v>
      </c>
      <c r="C725" t="s">
        <v>56</v>
      </c>
      <c r="D725">
        <v>72</v>
      </c>
      <c r="E725">
        <v>99</v>
      </c>
      <c r="F725">
        <v>33</v>
      </c>
      <c r="G725">
        <v>14</v>
      </c>
      <c r="H725">
        <v>29</v>
      </c>
      <c r="I725">
        <v>47</v>
      </c>
      <c r="J725">
        <v>99</v>
      </c>
      <c r="K725" t="s">
        <v>64</v>
      </c>
      <c r="L725" t="s">
        <v>30</v>
      </c>
    </row>
    <row r="726" spans="1:12" x14ac:dyDescent="0.25">
      <c r="A726">
        <v>202311</v>
      </c>
      <c r="B726" t="s">
        <v>388</v>
      </c>
      <c r="C726" t="s">
        <v>56</v>
      </c>
      <c r="D726">
        <v>60</v>
      </c>
      <c r="E726">
        <v>72</v>
      </c>
      <c r="F726">
        <v>33</v>
      </c>
      <c r="G726">
        <v>13</v>
      </c>
      <c r="H726">
        <v>19</v>
      </c>
      <c r="I726">
        <v>37</v>
      </c>
      <c r="J726">
        <v>72</v>
      </c>
      <c r="K726" t="s">
        <v>64</v>
      </c>
      <c r="L726" t="s">
        <v>30</v>
      </c>
    </row>
    <row r="727" spans="1:12" x14ac:dyDescent="0.25">
      <c r="A727">
        <v>202311</v>
      </c>
      <c r="B727" t="s">
        <v>389</v>
      </c>
      <c r="C727" t="s">
        <v>56</v>
      </c>
      <c r="D727">
        <v>52</v>
      </c>
      <c r="E727">
        <v>68</v>
      </c>
      <c r="F727">
        <v>32</v>
      </c>
      <c r="G727">
        <v>15</v>
      </c>
      <c r="H727">
        <v>24</v>
      </c>
      <c r="I727">
        <v>33</v>
      </c>
      <c r="J727">
        <v>68</v>
      </c>
      <c r="K727" t="s">
        <v>64</v>
      </c>
      <c r="L727" t="s">
        <v>30</v>
      </c>
    </row>
    <row r="728" spans="1:12" x14ac:dyDescent="0.25">
      <c r="A728">
        <v>202311</v>
      </c>
      <c r="B728" t="s">
        <v>390</v>
      </c>
      <c r="C728" t="s">
        <v>56</v>
      </c>
      <c r="D728">
        <v>56</v>
      </c>
      <c r="E728">
        <v>68</v>
      </c>
      <c r="F728">
        <v>33</v>
      </c>
      <c r="G728">
        <v>6</v>
      </c>
      <c r="H728">
        <v>34</v>
      </c>
      <c r="I728">
        <v>23</v>
      </c>
      <c r="J728">
        <v>68</v>
      </c>
      <c r="K728" t="s">
        <v>64</v>
      </c>
      <c r="L728" t="s">
        <v>30</v>
      </c>
    </row>
    <row r="729" spans="1:12" x14ac:dyDescent="0.25">
      <c r="A729">
        <v>202311</v>
      </c>
      <c r="B729" t="s">
        <v>391</v>
      </c>
      <c r="C729" t="s">
        <v>56</v>
      </c>
      <c r="D729">
        <v>54</v>
      </c>
      <c r="E729">
        <v>73</v>
      </c>
      <c r="F729">
        <v>32</v>
      </c>
      <c r="G729">
        <v>10</v>
      </c>
      <c r="H729">
        <v>26</v>
      </c>
      <c r="I729">
        <v>31</v>
      </c>
      <c r="J729">
        <v>73</v>
      </c>
      <c r="K729" t="s">
        <v>64</v>
      </c>
      <c r="L729" t="s">
        <v>30</v>
      </c>
    </row>
    <row r="730" spans="1:12" x14ac:dyDescent="0.25">
      <c r="A730">
        <v>202311</v>
      </c>
      <c r="B730" t="s">
        <v>392</v>
      </c>
      <c r="C730" t="s">
        <v>56</v>
      </c>
      <c r="D730">
        <v>62</v>
      </c>
      <c r="E730">
        <v>78</v>
      </c>
      <c r="F730">
        <v>36</v>
      </c>
      <c r="G730">
        <v>7</v>
      </c>
      <c r="H730">
        <v>28</v>
      </c>
      <c r="I730">
        <v>24</v>
      </c>
      <c r="J730">
        <v>78</v>
      </c>
      <c r="K730" t="s">
        <v>64</v>
      </c>
      <c r="L730" t="s">
        <v>30</v>
      </c>
    </row>
    <row r="731" spans="1:12" x14ac:dyDescent="0.25">
      <c r="A731">
        <v>202311</v>
      </c>
      <c r="B731" t="s">
        <v>393</v>
      </c>
      <c r="C731" t="s">
        <v>56</v>
      </c>
      <c r="D731">
        <v>38</v>
      </c>
      <c r="E731">
        <v>59</v>
      </c>
      <c r="F731">
        <v>32</v>
      </c>
      <c r="G731">
        <v>8</v>
      </c>
      <c r="H731">
        <v>33</v>
      </c>
      <c r="I731">
        <v>26</v>
      </c>
      <c r="J731">
        <v>59</v>
      </c>
      <c r="K731" t="s">
        <v>64</v>
      </c>
      <c r="L731" t="s">
        <v>30</v>
      </c>
    </row>
    <row r="732" spans="1:12" x14ac:dyDescent="0.25">
      <c r="A732">
        <v>202212</v>
      </c>
      <c r="B732" t="s">
        <v>86</v>
      </c>
      <c r="C732" t="s">
        <v>58</v>
      </c>
      <c r="D732">
        <v>53</v>
      </c>
      <c r="E732">
        <v>81</v>
      </c>
      <c r="F732">
        <v>42</v>
      </c>
      <c r="G732">
        <v>9</v>
      </c>
      <c r="H732">
        <v>24</v>
      </c>
      <c r="I732">
        <v>12</v>
      </c>
      <c r="J732">
        <v>81</v>
      </c>
      <c r="K732" t="s">
        <v>64</v>
      </c>
      <c r="L732" t="s">
        <v>30</v>
      </c>
    </row>
    <row r="733" spans="1:12" x14ac:dyDescent="0.25">
      <c r="A733">
        <v>202212</v>
      </c>
      <c r="B733" t="s">
        <v>87</v>
      </c>
      <c r="C733" t="s">
        <v>58</v>
      </c>
      <c r="D733">
        <v>55</v>
      </c>
      <c r="E733">
        <v>92</v>
      </c>
      <c r="F733">
        <v>43</v>
      </c>
      <c r="G733">
        <v>11</v>
      </c>
      <c r="H733">
        <v>24</v>
      </c>
      <c r="I733">
        <v>13</v>
      </c>
      <c r="J733">
        <v>92</v>
      </c>
      <c r="K733" t="s">
        <v>64</v>
      </c>
      <c r="L733" t="s">
        <v>30</v>
      </c>
    </row>
    <row r="734" spans="1:12" x14ac:dyDescent="0.25">
      <c r="A734">
        <v>202212</v>
      </c>
      <c r="B734" t="s">
        <v>88</v>
      </c>
      <c r="C734" t="s">
        <v>58</v>
      </c>
      <c r="D734">
        <v>54</v>
      </c>
      <c r="E734">
        <v>74</v>
      </c>
      <c r="F734">
        <v>47</v>
      </c>
      <c r="G734">
        <v>8</v>
      </c>
      <c r="H734">
        <v>29</v>
      </c>
      <c r="I734">
        <v>11</v>
      </c>
      <c r="J734">
        <v>74</v>
      </c>
      <c r="K734" t="s">
        <v>64</v>
      </c>
      <c r="L734" t="s">
        <v>30</v>
      </c>
    </row>
    <row r="735" spans="1:12" x14ac:dyDescent="0.25">
      <c r="A735">
        <v>202212</v>
      </c>
      <c r="B735" t="s">
        <v>89</v>
      </c>
      <c r="C735" t="s">
        <v>58</v>
      </c>
      <c r="D735">
        <v>44</v>
      </c>
      <c r="E735">
        <v>71</v>
      </c>
      <c r="F735">
        <v>43</v>
      </c>
      <c r="G735">
        <v>10</v>
      </c>
      <c r="H735">
        <v>24</v>
      </c>
      <c r="I735">
        <v>12</v>
      </c>
      <c r="J735">
        <v>71</v>
      </c>
      <c r="K735" t="s">
        <v>64</v>
      </c>
      <c r="L735" t="s">
        <v>30</v>
      </c>
    </row>
    <row r="736" spans="1:12" x14ac:dyDescent="0.25">
      <c r="A736">
        <v>202212</v>
      </c>
      <c r="B736" t="s">
        <v>90</v>
      </c>
      <c r="C736" t="s">
        <v>58</v>
      </c>
      <c r="D736">
        <v>45</v>
      </c>
      <c r="E736">
        <v>76</v>
      </c>
      <c r="F736">
        <v>45</v>
      </c>
      <c r="G736">
        <v>9</v>
      </c>
      <c r="H736">
        <v>29</v>
      </c>
      <c r="I736">
        <v>10</v>
      </c>
      <c r="J736">
        <v>76</v>
      </c>
      <c r="K736" t="s">
        <v>64</v>
      </c>
      <c r="L736" t="s">
        <v>30</v>
      </c>
    </row>
    <row r="737" spans="1:12" x14ac:dyDescent="0.25">
      <c r="A737">
        <v>202212</v>
      </c>
      <c r="B737" t="s">
        <v>91</v>
      </c>
      <c r="C737" t="s">
        <v>58</v>
      </c>
      <c r="D737">
        <v>51</v>
      </c>
      <c r="E737">
        <v>81</v>
      </c>
      <c r="F737">
        <v>45</v>
      </c>
      <c r="G737">
        <v>10</v>
      </c>
      <c r="H737">
        <v>28</v>
      </c>
      <c r="I737">
        <v>12</v>
      </c>
      <c r="J737">
        <v>81</v>
      </c>
      <c r="K737" t="s">
        <v>64</v>
      </c>
      <c r="L737" t="s">
        <v>30</v>
      </c>
    </row>
    <row r="738" spans="1:12" x14ac:dyDescent="0.25">
      <c r="A738">
        <v>202212</v>
      </c>
      <c r="B738" t="s">
        <v>92</v>
      </c>
      <c r="C738" t="s">
        <v>58</v>
      </c>
      <c r="D738">
        <v>45</v>
      </c>
      <c r="E738">
        <v>72</v>
      </c>
      <c r="F738">
        <v>45</v>
      </c>
      <c r="G738">
        <v>10</v>
      </c>
      <c r="H738">
        <v>27</v>
      </c>
      <c r="I738">
        <v>13</v>
      </c>
      <c r="J738">
        <v>72</v>
      </c>
      <c r="K738" t="s">
        <v>64</v>
      </c>
      <c r="L738" t="s">
        <v>30</v>
      </c>
    </row>
    <row r="739" spans="1:12" x14ac:dyDescent="0.25">
      <c r="A739">
        <v>202212</v>
      </c>
      <c r="B739" t="s">
        <v>93</v>
      </c>
      <c r="C739" t="s">
        <v>58</v>
      </c>
      <c r="D739">
        <v>51</v>
      </c>
      <c r="E739">
        <v>75</v>
      </c>
      <c r="F739">
        <v>44</v>
      </c>
      <c r="G739">
        <v>8</v>
      </c>
      <c r="H739">
        <v>32</v>
      </c>
      <c r="I739">
        <v>9</v>
      </c>
      <c r="J739">
        <v>75</v>
      </c>
      <c r="K739" t="s">
        <v>64</v>
      </c>
      <c r="L739" t="s">
        <v>30</v>
      </c>
    </row>
    <row r="740" spans="1:12" x14ac:dyDescent="0.25">
      <c r="A740">
        <v>202212</v>
      </c>
      <c r="B740" t="s">
        <v>94</v>
      </c>
      <c r="C740" t="s">
        <v>58</v>
      </c>
      <c r="D740">
        <v>59</v>
      </c>
      <c r="E740">
        <v>94</v>
      </c>
      <c r="F740">
        <v>48</v>
      </c>
      <c r="G740">
        <v>10</v>
      </c>
      <c r="H740">
        <v>25</v>
      </c>
      <c r="I740">
        <v>12</v>
      </c>
      <c r="J740">
        <v>94</v>
      </c>
      <c r="K740" t="s">
        <v>64</v>
      </c>
      <c r="L740" t="s">
        <v>30</v>
      </c>
    </row>
    <row r="741" spans="1:12" x14ac:dyDescent="0.25">
      <c r="A741">
        <v>202212</v>
      </c>
      <c r="B741" t="s">
        <v>95</v>
      </c>
      <c r="C741" t="s">
        <v>58</v>
      </c>
      <c r="D741">
        <v>35</v>
      </c>
      <c r="E741">
        <v>54</v>
      </c>
      <c r="F741">
        <v>43</v>
      </c>
      <c r="G741">
        <v>9</v>
      </c>
      <c r="H741">
        <v>13</v>
      </c>
      <c r="I741">
        <v>6</v>
      </c>
      <c r="J741">
        <v>54</v>
      </c>
      <c r="K741" t="s">
        <v>64</v>
      </c>
      <c r="L741" t="s">
        <v>30</v>
      </c>
    </row>
    <row r="742" spans="1:12" x14ac:dyDescent="0.25">
      <c r="A742">
        <v>202212</v>
      </c>
      <c r="B742" t="s">
        <v>96</v>
      </c>
      <c r="C742" t="s">
        <v>58</v>
      </c>
      <c r="D742">
        <v>44</v>
      </c>
      <c r="E742">
        <v>68</v>
      </c>
      <c r="F742">
        <v>44</v>
      </c>
      <c r="G742">
        <v>8</v>
      </c>
      <c r="H742">
        <v>15</v>
      </c>
      <c r="I742">
        <v>9</v>
      </c>
      <c r="J742">
        <v>68</v>
      </c>
      <c r="K742" t="s">
        <v>64</v>
      </c>
      <c r="L742" t="s">
        <v>30</v>
      </c>
    </row>
    <row r="743" spans="1:12" x14ac:dyDescent="0.25">
      <c r="A743">
        <v>202212</v>
      </c>
      <c r="B743" t="s">
        <v>97</v>
      </c>
      <c r="C743" t="s">
        <v>58</v>
      </c>
      <c r="D743">
        <v>32</v>
      </c>
      <c r="E743">
        <v>57</v>
      </c>
      <c r="F743">
        <v>45</v>
      </c>
      <c r="G743">
        <v>5</v>
      </c>
      <c r="H743">
        <v>18</v>
      </c>
      <c r="I743">
        <v>4</v>
      </c>
      <c r="J743">
        <v>57</v>
      </c>
      <c r="K743" t="s">
        <v>64</v>
      </c>
      <c r="L743" t="s">
        <v>30</v>
      </c>
    </row>
    <row r="744" spans="1:12" x14ac:dyDescent="0.25">
      <c r="A744">
        <v>202212</v>
      </c>
      <c r="B744" t="s">
        <v>98</v>
      </c>
      <c r="C744" t="s">
        <v>58</v>
      </c>
      <c r="D744">
        <v>45</v>
      </c>
      <c r="E744">
        <v>71</v>
      </c>
      <c r="F744">
        <v>48</v>
      </c>
      <c r="G744">
        <v>9</v>
      </c>
      <c r="H744">
        <v>13</v>
      </c>
      <c r="I744">
        <v>7</v>
      </c>
      <c r="J744">
        <v>71</v>
      </c>
      <c r="K744" t="s">
        <v>64</v>
      </c>
      <c r="L744" t="s">
        <v>30</v>
      </c>
    </row>
    <row r="745" spans="1:12" x14ac:dyDescent="0.25">
      <c r="A745">
        <v>202212</v>
      </c>
      <c r="B745" t="s">
        <v>99</v>
      </c>
      <c r="C745" t="s">
        <v>58</v>
      </c>
      <c r="D745">
        <v>46</v>
      </c>
      <c r="E745">
        <v>71</v>
      </c>
      <c r="F745">
        <v>48</v>
      </c>
      <c r="G745">
        <v>8</v>
      </c>
      <c r="H745">
        <v>11</v>
      </c>
      <c r="I745">
        <v>7</v>
      </c>
      <c r="J745">
        <v>71</v>
      </c>
      <c r="K745" t="s">
        <v>64</v>
      </c>
      <c r="L745" t="s">
        <v>30</v>
      </c>
    </row>
    <row r="746" spans="1:12" x14ac:dyDescent="0.25">
      <c r="A746">
        <v>202212</v>
      </c>
      <c r="B746" t="s">
        <v>100</v>
      </c>
      <c r="C746" t="s">
        <v>58</v>
      </c>
      <c r="D746">
        <v>28</v>
      </c>
      <c r="E746">
        <v>53</v>
      </c>
      <c r="F746">
        <v>48</v>
      </c>
      <c r="G746">
        <v>5</v>
      </c>
      <c r="H746">
        <v>15</v>
      </c>
      <c r="I746">
        <v>4</v>
      </c>
      <c r="J746">
        <v>53</v>
      </c>
      <c r="K746" t="s">
        <v>64</v>
      </c>
      <c r="L746" t="s">
        <v>30</v>
      </c>
    </row>
    <row r="747" spans="1:12" x14ac:dyDescent="0.25">
      <c r="A747">
        <v>202212</v>
      </c>
      <c r="B747" t="s">
        <v>101</v>
      </c>
      <c r="C747" t="s">
        <v>58</v>
      </c>
      <c r="D747">
        <v>46</v>
      </c>
      <c r="E747">
        <v>73</v>
      </c>
      <c r="F747">
        <v>50</v>
      </c>
      <c r="G747">
        <v>8</v>
      </c>
      <c r="H747">
        <v>14</v>
      </c>
      <c r="I747">
        <v>7</v>
      </c>
      <c r="J747">
        <v>73</v>
      </c>
      <c r="K747" t="s">
        <v>64</v>
      </c>
      <c r="L747" t="s">
        <v>30</v>
      </c>
    </row>
    <row r="748" spans="1:12" x14ac:dyDescent="0.25">
      <c r="A748">
        <v>202212</v>
      </c>
      <c r="B748" t="s">
        <v>102</v>
      </c>
      <c r="C748" t="s">
        <v>58</v>
      </c>
      <c r="D748">
        <v>54</v>
      </c>
      <c r="E748">
        <v>81</v>
      </c>
      <c r="F748">
        <v>49</v>
      </c>
      <c r="G748">
        <v>17</v>
      </c>
      <c r="H748">
        <v>12</v>
      </c>
      <c r="I748" t="s">
        <v>14</v>
      </c>
      <c r="J748">
        <v>81</v>
      </c>
      <c r="K748" t="s">
        <v>64</v>
      </c>
      <c r="L748" t="s">
        <v>30</v>
      </c>
    </row>
    <row r="749" spans="1:12" x14ac:dyDescent="0.25">
      <c r="A749">
        <v>202212</v>
      </c>
      <c r="B749" t="s">
        <v>103</v>
      </c>
      <c r="C749" t="s">
        <v>58</v>
      </c>
      <c r="D749">
        <v>51</v>
      </c>
      <c r="E749">
        <v>80</v>
      </c>
      <c r="F749">
        <v>50</v>
      </c>
      <c r="G749">
        <v>9</v>
      </c>
      <c r="H749">
        <v>17</v>
      </c>
      <c r="I749">
        <v>12</v>
      </c>
      <c r="J749">
        <v>80</v>
      </c>
      <c r="K749" t="s">
        <v>64</v>
      </c>
      <c r="L749" t="s">
        <v>30</v>
      </c>
    </row>
    <row r="750" spans="1:12" x14ac:dyDescent="0.25">
      <c r="A750">
        <v>202212</v>
      </c>
      <c r="B750" t="s">
        <v>104</v>
      </c>
      <c r="C750" t="s">
        <v>58</v>
      </c>
      <c r="D750">
        <v>57</v>
      </c>
      <c r="E750">
        <v>87</v>
      </c>
      <c r="F750">
        <v>50</v>
      </c>
      <c r="G750">
        <v>12</v>
      </c>
      <c r="H750">
        <v>18</v>
      </c>
      <c r="I750">
        <v>13</v>
      </c>
      <c r="J750">
        <v>87</v>
      </c>
      <c r="K750" t="s">
        <v>64</v>
      </c>
      <c r="L750" t="s">
        <v>30</v>
      </c>
    </row>
    <row r="751" spans="1:12" x14ac:dyDescent="0.25">
      <c r="A751">
        <v>202212</v>
      </c>
      <c r="B751" t="s">
        <v>105</v>
      </c>
      <c r="C751" t="s">
        <v>58</v>
      </c>
      <c r="D751">
        <v>72</v>
      </c>
      <c r="E751">
        <v>105</v>
      </c>
      <c r="F751">
        <v>49</v>
      </c>
      <c r="G751">
        <v>19</v>
      </c>
      <c r="H751">
        <v>18</v>
      </c>
      <c r="I751">
        <v>12</v>
      </c>
      <c r="J751">
        <v>105</v>
      </c>
      <c r="K751" t="s">
        <v>64</v>
      </c>
      <c r="L751" t="s">
        <v>60</v>
      </c>
    </row>
    <row r="752" spans="1:12" x14ac:dyDescent="0.25">
      <c r="A752">
        <v>202212</v>
      </c>
      <c r="B752" t="s">
        <v>106</v>
      </c>
      <c r="C752" t="s">
        <v>58</v>
      </c>
      <c r="D752">
        <v>57</v>
      </c>
      <c r="E752">
        <v>86</v>
      </c>
      <c r="F752">
        <v>53</v>
      </c>
      <c r="G752">
        <v>7</v>
      </c>
      <c r="H752">
        <v>27</v>
      </c>
      <c r="I752">
        <v>11</v>
      </c>
      <c r="J752">
        <v>86</v>
      </c>
      <c r="K752" t="s">
        <v>64</v>
      </c>
      <c r="L752" t="s">
        <v>30</v>
      </c>
    </row>
    <row r="753" spans="1:12" x14ac:dyDescent="0.25">
      <c r="A753">
        <v>202212</v>
      </c>
      <c r="B753" t="s">
        <v>107</v>
      </c>
      <c r="C753" t="s">
        <v>58</v>
      </c>
      <c r="D753">
        <v>36</v>
      </c>
      <c r="E753">
        <v>57</v>
      </c>
      <c r="F753">
        <v>49</v>
      </c>
      <c r="G753">
        <v>6</v>
      </c>
      <c r="H753">
        <v>13</v>
      </c>
      <c r="I753">
        <v>7</v>
      </c>
      <c r="J753">
        <v>57</v>
      </c>
      <c r="K753" t="s">
        <v>64</v>
      </c>
      <c r="L753" t="s">
        <v>30</v>
      </c>
    </row>
    <row r="754" spans="1:12" x14ac:dyDescent="0.25">
      <c r="A754">
        <v>202212</v>
      </c>
      <c r="B754" t="s">
        <v>108</v>
      </c>
      <c r="C754" t="s">
        <v>58</v>
      </c>
      <c r="D754">
        <v>21</v>
      </c>
      <c r="E754">
        <v>33</v>
      </c>
      <c r="F754">
        <v>50</v>
      </c>
      <c r="G754">
        <v>4</v>
      </c>
      <c r="H754">
        <v>16</v>
      </c>
      <c r="I754">
        <v>3</v>
      </c>
      <c r="J754">
        <v>50</v>
      </c>
      <c r="K754" t="s">
        <v>62</v>
      </c>
      <c r="L754" t="s">
        <v>16</v>
      </c>
    </row>
    <row r="755" spans="1:12" x14ac:dyDescent="0.25">
      <c r="A755">
        <v>202212</v>
      </c>
      <c r="B755" t="s">
        <v>109</v>
      </c>
      <c r="C755" t="s">
        <v>58</v>
      </c>
      <c r="D755">
        <v>58</v>
      </c>
      <c r="E755">
        <v>92</v>
      </c>
      <c r="F755">
        <v>51</v>
      </c>
      <c r="G755">
        <v>10</v>
      </c>
      <c r="H755">
        <v>17</v>
      </c>
      <c r="I755">
        <v>11</v>
      </c>
      <c r="J755">
        <v>92</v>
      </c>
      <c r="K755" t="s">
        <v>64</v>
      </c>
      <c r="L755" t="s">
        <v>30</v>
      </c>
    </row>
    <row r="756" spans="1:12" x14ac:dyDescent="0.25">
      <c r="A756">
        <v>202212</v>
      </c>
      <c r="B756" t="s">
        <v>110</v>
      </c>
      <c r="C756" t="s">
        <v>58</v>
      </c>
      <c r="D756">
        <v>42</v>
      </c>
      <c r="E756">
        <v>51</v>
      </c>
      <c r="F756">
        <v>50</v>
      </c>
      <c r="G756">
        <v>5</v>
      </c>
      <c r="H756">
        <v>16</v>
      </c>
      <c r="I756">
        <v>5</v>
      </c>
      <c r="J756">
        <v>51</v>
      </c>
      <c r="K756" t="s">
        <v>64</v>
      </c>
      <c r="L756" t="s">
        <v>30</v>
      </c>
    </row>
    <row r="757" spans="1:12" x14ac:dyDescent="0.25">
      <c r="A757">
        <v>202212</v>
      </c>
      <c r="B757" t="s">
        <v>111</v>
      </c>
      <c r="C757" t="s">
        <v>58</v>
      </c>
      <c r="D757">
        <v>36</v>
      </c>
      <c r="E757">
        <v>57</v>
      </c>
      <c r="F757">
        <v>51</v>
      </c>
      <c r="G757">
        <v>7</v>
      </c>
      <c r="H757">
        <v>14</v>
      </c>
      <c r="I757">
        <v>6</v>
      </c>
      <c r="J757">
        <v>57</v>
      </c>
      <c r="K757" t="s">
        <v>64</v>
      </c>
      <c r="L757" t="s">
        <v>30</v>
      </c>
    </row>
    <row r="758" spans="1:12" x14ac:dyDescent="0.25">
      <c r="A758">
        <v>202212</v>
      </c>
      <c r="B758" t="s">
        <v>112</v>
      </c>
      <c r="C758" t="s">
        <v>58</v>
      </c>
      <c r="D758">
        <v>17</v>
      </c>
      <c r="E758">
        <v>26</v>
      </c>
      <c r="F758">
        <v>48</v>
      </c>
      <c r="G758">
        <v>4</v>
      </c>
      <c r="H758">
        <v>11</v>
      </c>
      <c r="I758">
        <v>2</v>
      </c>
      <c r="J758">
        <v>48</v>
      </c>
      <c r="K758" t="s">
        <v>62</v>
      </c>
      <c r="L758" t="s">
        <v>16</v>
      </c>
    </row>
    <row r="759" spans="1:12" x14ac:dyDescent="0.25">
      <c r="A759">
        <v>202212</v>
      </c>
      <c r="B759" t="s">
        <v>113</v>
      </c>
      <c r="C759" t="s">
        <v>58</v>
      </c>
      <c r="D759">
        <v>46</v>
      </c>
      <c r="E759">
        <v>66</v>
      </c>
      <c r="F759">
        <v>49</v>
      </c>
      <c r="G759">
        <v>8</v>
      </c>
      <c r="H759">
        <v>8</v>
      </c>
      <c r="I759">
        <v>5</v>
      </c>
      <c r="J759">
        <v>66</v>
      </c>
      <c r="K759" t="s">
        <v>64</v>
      </c>
      <c r="L759" t="s">
        <v>30</v>
      </c>
    </row>
    <row r="760" spans="1:12" x14ac:dyDescent="0.25">
      <c r="A760">
        <v>202212</v>
      </c>
      <c r="B760" t="s">
        <v>114</v>
      </c>
      <c r="C760" t="s">
        <v>58</v>
      </c>
      <c r="D760">
        <v>15</v>
      </c>
      <c r="E760">
        <v>50</v>
      </c>
      <c r="F760">
        <v>50</v>
      </c>
      <c r="G760">
        <v>4</v>
      </c>
      <c r="H760">
        <v>13</v>
      </c>
      <c r="I760" t="s">
        <v>14</v>
      </c>
      <c r="J760">
        <v>50</v>
      </c>
      <c r="K760" t="s">
        <v>64</v>
      </c>
      <c r="L760" t="s">
        <v>16</v>
      </c>
    </row>
    <row r="761" spans="1:12" x14ac:dyDescent="0.25">
      <c r="A761">
        <v>202212</v>
      </c>
      <c r="B761" t="s">
        <v>115</v>
      </c>
      <c r="C761" t="s">
        <v>58</v>
      </c>
      <c r="D761">
        <v>36</v>
      </c>
      <c r="E761">
        <v>51</v>
      </c>
      <c r="F761">
        <v>51</v>
      </c>
      <c r="G761">
        <v>8</v>
      </c>
      <c r="H761">
        <v>13</v>
      </c>
      <c r="I761">
        <v>5</v>
      </c>
      <c r="J761">
        <v>51</v>
      </c>
      <c r="K761" t="s">
        <v>64</v>
      </c>
      <c r="L761" t="s">
        <v>30</v>
      </c>
    </row>
    <row r="762" spans="1:12" x14ac:dyDescent="0.25">
      <c r="A762">
        <v>202212</v>
      </c>
      <c r="B762" t="s">
        <v>116</v>
      </c>
      <c r="C762" t="s">
        <v>58</v>
      </c>
      <c r="D762">
        <v>48</v>
      </c>
      <c r="E762">
        <v>49</v>
      </c>
      <c r="F762" t="s">
        <v>14</v>
      </c>
      <c r="G762">
        <v>24</v>
      </c>
      <c r="H762">
        <v>14</v>
      </c>
      <c r="I762" t="s">
        <v>14</v>
      </c>
      <c r="J762">
        <v>49</v>
      </c>
      <c r="K762" t="s">
        <v>64</v>
      </c>
      <c r="L762" t="s">
        <v>16</v>
      </c>
    </row>
    <row r="763" spans="1:12" x14ac:dyDescent="0.25">
      <c r="A763">
        <v>202301</v>
      </c>
      <c r="B763" t="s">
        <v>117</v>
      </c>
      <c r="C763" t="s">
        <v>58</v>
      </c>
      <c r="D763">
        <v>26</v>
      </c>
      <c r="E763">
        <v>43</v>
      </c>
      <c r="F763">
        <v>51</v>
      </c>
      <c r="G763">
        <v>5</v>
      </c>
      <c r="H763">
        <v>16</v>
      </c>
      <c r="I763">
        <v>2</v>
      </c>
      <c r="J763">
        <v>51</v>
      </c>
      <c r="K763" t="s">
        <v>62</v>
      </c>
      <c r="L763" t="s">
        <v>30</v>
      </c>
    </row>
    <row r="764" spans="1:12" x14ac:dyDescent="0.25">
      <c r="A764">
        <v>202301</v>
      </c>
      <c r="B764" t="s">
        <v>118</v>
      </c>
      <c r="C764" t="s">
        <v>58</v>
      </c>
      <c r="D764">
        <v>23</v>
      </c>
      <c r="E764">
        <v>40</v>
      </c>
      <c r="F764">
        <v>51</v>
      </c>
      <c r="G764">
        <v>5</v>
      </c>
      <c r="H764">
        <v>16</v>
      </c>
      <c r="I764">
        <v>3</v>
      </c>
      <c r="J764">
        <v>51</v>
      </c>
      <c r="K764" t="s">
        <v>62</v>
      </c>
      <c r="L764" t="s">
        <v>30</v>
      </c>
    </row>
    <row r="765" spans="1:12" x14ac:dyDescent="0.25">
      <c r="A765">
        <v>202301</v>
      </c>
      <c r="B765" t="s">
        <v>119</v>
      </c>
      <c r="C765" t="s">
        <v>58</v>
      </c>
      <c r="D765">
        <v>25</v>
      </c>
      <c r="E765">
        <v>32</v>
      </c>
      <c r="F765">
        <v>53</v>
      </c>
      <c r="G765">
        <v>4</v>
      </c>
      <c r="H765">
        <v>15</v>
      </c>
      <c r="I765" t="s">
        <v>14</v>
      </c>
      <c r="J765">
        <v>53</v>
      </c>
      <c r="K765" t="s">
        <v>62</v>
      </c>
      <c r="L765" t="s">
        <v>30</v>
      </c>
    </row>
    <row r="766" spans="1:12" x14ac:dyDescent="0.25">
      <c r="A766">
        <v>202301</v>
      </c>
      <c r="B766" t="s">
        <v>120</v>
      </c>
      <c r="C766" t="s">
        <v>58</v>
      </c>
      <c r="D766">
        <v>30</v>
      </c>
      <c r="E766">
        <v>44</v>
      </c>
      <c r="F766">
        <v>53</v>
      </c>
      <c r="G766">
        <v>5</v>
      </c>
      <c r="H766">
        <v>15</v>
      </c>
      <c r="I766">
        <v>4</v>
      </c>
      <c r="J766">
        <v>53</v>
      </c>
      <c r="K766" t="s">
        <v>62</v>
      </c>
      <c r="L766" t="s">
        <v>30</v>
      </c>
    </row>
    <row r="767" spans="1:12" x14ac:dyDescent="0.25">
      <c r="A767">
        <v>202301</v>
      </c>
      <c r="B767" t="s">
        <v>121</v>
      </c>
      <c r="C767" t="s">
        <v>58</v>
      </c>
      <c r="D767">
        <v>40</v>
      </c>
      <c r="E767">
        <v>59</v>
      </c>
      <c r="F767">
        <v>53</v>
      </c>
      <c r="G767">
        <v>10</v>
      </c>
      <c r="H767">
        <v>18</v>
      </c>
      <c r="I767">
        <v>7</v>
      </c>
      <c r="J767">
        <v>59</v>
      </c>
      <c r="K767" t="s">
        <v>64</v>
      </c>
      <c r="L767" t="s">
        <v>30</v>
      </c>
    </row>
    <row r="768" spans="1:12" x14ac:dyDescent="0.25">
      <c r="A768">
        <v>202301</v>
      </c>
      <c r="B768" t="s">
        <v>122</v>
      </c>
      <c r="C768" t="s">
        <v>58</v>
      </c>
      <c r="D768">
        <v>50</v>
      </c>
      <c r="E768">
        <v>73</v>
      </c>
      <c r="F768">
        <v>51</v>
      </c>
      <c r="G768">
        <v>10</v>
      </c>
      <c r="H768">
        <v>11</v>
      </c>
      <c r="I768">
        <v>7</v>
      </c>
      <c r="J768">
        <v>73</v>
      </c>
      <c r="K768" t="s">
        <v>64</v>
      </c>
      <c r="L768" t="s">
        <v>30</v>
      </c>
    </row>
    <row r="769" spans="1:12" x14ac:dyDescent="0.25">
      <c r="A769">
        <v>202301</v>
      </c>
      <c r="B769" t="s">
        <v>123</v>
      </c>
      <c r="C769" t="s">
        <v>58</v>
      </c>
      <c r="D769">
        <v>49</v>
      </c>
      <c r="E769">
        <v>66</v>
      </c>
      <c r="F769">
        <v>51</v>
      </c>
      <c r="G769">
        <v>6</v>
      </c>
      <c r="H769">
        <v>10</v>
      </c>
      <c r="I769">
        <v>4</v>
      </c>
      <c r="J769">
        <v>66</v>
      </c>
      <c r="K769" t="s">
        <v>64</v>
      </c>
      <c r="L769" t="s">
        <v>30</v>
      </c>
    </row>
    <row r="770" spans="1:12" x14ac:dyDescent="0.25">
      <c r="A770">
        <v>202301</v>
      </c>
      <c r="B770" t="s">
        <v>124</v>
      </c>
      <c r="C770" t="s">
        <v>58</v>
      </c>
      <c r="D770">
        <v>45</v>
      </c>
      <c r="E770">
        <v>62</v>
      </c>
      <c r="F770">
        <v>51</v>
      </c>
      <c r="G770">
        <v>6</v>
      </c>
      <c r="H770">
        <v>10</v>
      </c>
      <c r="I770">
        <v>3</v>
      </c>
      <c r="J770">
        <v>62</v>
      </c>
      <c r="K770" t="s">
        <v>64</v>
      </c>
      <c r="L770" t="s">
        <v>30</v>
      </c>
    </row>
    <row r="771" spans="1:12" x14ac:dyDescent="0.25">
      <c r="A771">
        <v>202301</v>
      </c>
      <c r="B771" t="s">
        <v>125</v>
      </c>
      <c r="C771" t="s">
        <v>58</v>
      </c>
      <c r="D771">
        <v>46</v>
      </c>
      <c r="E771">
        <v>71</v>
      </c>
      <c r="F771">
        <v>51</v>
      </c>
      <c r="G771">
        <v>9</v>
      </c>
      <c r="H771">
        <v>10</v>
      </c>
      <c r="I771">
        <v>6</v>
      </c>
      <c r="J771">
        <v>71</v>
      </c>
      <c r="K771" t="s">
        <v>64</v>
      </c>
      <c r="L771" t="s">
        <v>30</v>
      </c>
    </row>
    <row r="772" spans="1:12" x14ac:dyDescent="0.25">
      <c r="A772">
        <v>202301</v>
      </c>
      <c r="B772" t="s">
        <v>126</v>
      </c>
      <c r="C772" t="s">
        <v>58</v>
      </c>
      <c r="D772">
        <v>50</v>
      </c>
      <c r="E772">
        <v>70</v>
      </c>
      <c r="F772">
        <v>50</v>
      </c>
      <c r="G772">
        <v>8</v>
      </c>
      <c r="H772">
        <v>10</v>
      </c>
      <c r="I772">
        <v>6</v>
      </c>
      <c r="J772">
        <v>70</v>
      </c>
      <c r="K772" t="s">
        <v>64</v>
      </c>
      <c r="L772" t="s">
        <v>30</v>
      </c>
    </row>
    <row r="773" spans="1:12" x14ac:dyDescent="0.25">
      <c r="A773">
        <v>202301</v>
      </c>
      <c r="B773" t="s">
        <v>127</v>
      </c>
      <c r="C773" t="s">
        <v>58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  <c r="L773" t="s">
        <v>46</v>
      </c>
    </row>
    <row r="774" spans="1:12" x14ac:dyDescent="0.25">
      <c r="A774">
        <v>202301</v>
      </c>
      <c r="B774" t="s">
        <v>128</v>
      </c>
      <c r="C774" t="s">
        <v>58</v>
      </c>
      <c r="D774">
        <v>43</v>
      </c>
      <c r="E774">
        <v>74</v>
      </c>
      <c r="F774">
        <v>54</v>
      </c>
      <c r="G774">
        <v>9</v>
      </c>
      <c r="H774">
        <v>24</v>
      </c>
      <c r="I774">
        <v>3</v>
      </c>
      <c r="J774">
        <v>74</v>
      </c>
      <c r="K774" t="s">
        <v>64</v>
      </c>
      <c r="L774" t="s">
        <v>30</v>
      </c>
    </row>
    <row r="775" spans="1:12" x14ac:dyDescent="0.25">
      <c r="A775">
        <v>202301</v>
      </c>
      <c r="B775" t="s">
        <v>129</v>
      </c>
      <c r="C775" t="s">
        <v>58</v>
      </c>
      <c r="D775">
        <v>56</v>
      </c>
      <c r="E775">
        <v>80</v>
      </c>
      <c r="F775">
        <v>55</v>
      </c>
      <c r="G775">
        <v>10</v>
      </c>
      <c r="H775">
        <v>36</v>
      </c>
      <c r="I775">
        <v>5</v>
      </c>
      <c r="J775">
        <v>80</v>
      </c>
      <c r="K775" t="s">
        <v>64</v>
      </c>
      <c r="L775" t="s">
        <v>30</v>
      </c>
    </row>
    <row r="776" spans="1:12" x14ac:dyDescent="0.25">
      <c r="A776">
        <v>202301</v>
      </c>
      <c r="B776" t="s">
        <v>130</v>
      </c>
      <c r="C776" t="s">
        <v>58</v>
      </c>
      <c r="D776">
        <v>49</v>
      </c>
      <c r="E776">
        <v>70</v>
      </c>
      <c r="F776">
        <v>54</v>
      </c>
      <c r="G776">
        <v>13</v>
      </c>
      <c r="H776">
        <v>24</v>
      </c>
      <c r="I776">
        <v>3</v>
      </c>
      <c r="J776">
        <v>70</v>
      </c>
      <c r="K776" t="s">
        <v>64</v>
      </c>
      <c r="L776" t="s">
        <v>30</v>
      </c>
    </row>
    <row r="777" spans="1:12" x14ac:dyDescent="0.25">
      <c r="A777">
        <v>202301</v>
      </c>
      <c r="B777" t="s">
        <v>131</v>
      </c>
      <c r="C777" t="s">
        <v>58</v>
      </c>
      <c r="D777">
        <v>49</v>
      </c>
      <c r="E777">
        <v>66</v>
      </c>
      <c r="F777">
        <v>55</v>
      </c>
      <c r="G777">
        <v>9</v>
      </c>
      <c r="H777">
        <v>15</v>
      </c>
      <c r="I777">
        <v>2</v>
      </c>
      <c r="J777">
        <v>66</v>
      </c>
      <c r="K777" t="s">
        <v>64</v>
      </c>
      <c r="L777" t="s">
        <v>30</v>
      </c>
    </row>
    <row r="778" spans="1:12" x14ac:dyDescent="0.25">
      <c r="A778">
        <v>202301</v>
      </c>
      <c r="B778" t="s">
        <v>132</v>
      </c>
      <c r="C778" t="s">
        <v>58</v>
      </c>
      <c r="D778">
        <v>39</v>
      </c>
      <c r="E778">
        <v>57</v>
      </c>
      <c r="F778">
        <v>54</v>
      </c>
      <c r="G778">
        <v>7</v>
      </c>
      <c r="H778">
        <v>10</v>
      </c>
      <c r="I778">
        <v>2</v>
      </c>
      <c r="J778">
        <v>57</v>
      </c>
      <c r="K778" t="s">
        <v>64</v>
      </c>
      <c r="L778" t="s">
        <v>30</v>
      </c>
    </row>
    <row r="779" spans="1:12" x14ac:dyDescent="0.25">
      <c r="A779">
        <v>202301</v>
      </c>
      <c r="B779" t="s">
        <v>133</v>
      </c>
      <c r="C779" t="s">
        <v>58</v>
      </c>
      <c r="D779">
        <v>51</v>
      </c>
      <c r="E779">
        <v>76</v>
      </c>
      <c r="F779">
        <v>55</v>
      </c>
      <c r="G779">
        <v>8</v>
      </c>
      <c r="H779">
        <v>8</v>
      </c>
      <c r="I779" t="s">
        <v>14</v>
      </c>
      <c r="J779">
        <v>76</v>
      </c>
      <c r="K779" t="s">
        <v>64</v>
      </c>
      <c r="L779" t="s">
        <v>30</v>
      </c>
    </row>
    <row r="780" spans="1:12" x14ac:dyDescent="0.25">
      <c r="A780">
        <v>202301</v>
      </c>
      <c r="B780" t="s">
        <v>134</v>
      </c>
      <c r="C780" t="s">
        <v>58</v>
      </c>
      <c r="D780">
        <v>57</v>
      </c>
      <c r="E780">
        <v>87</v>
      </c>
      <c r="F780">
        <v>57</v>
      </c>
      <c r="G780">
        <v>9</v>
      </c>
      <c r="H780">
        <v>8</v>
      </c>
      <c r="I780">
        <v>3</v>
      </c>
      <c r="J780">
        <v>87</v>
      </c>
      <c r="K780" t="s">
        <v>64</v>
      </c>
      <c r="L780" t="s">
        <v>30</v>
      </c>
    </row>
    <row r="781" spans="1:12" x14ac:dyDescent="0.25">
      <c r="A781">
        <v>202301</v>
      </c>
      <c r="B781" t="s">
        <v>135</v>
      </c>
      <c r="C781" t="s">
        <v>58</v>
      </c>
      <c r="D781">
        <v>43</v>
      </c>
      <c r="E781">
        <v>65</v>
      </c>
      <c r="F781">
        <v>57</v>
      </c>
      <c r="G781">
        <v>9</v>
      </c>
      <c r="H781">
        <v>6</v>
      </c>
      <c r="I781">
        <v>4</v>
      </c>
      <c r="J781">
        <v>65</v>
      </c>
      <c r="K781" t="s">
        <v>64</v>
      </c>
      <c r="L781" t="s">
        <v>30</v>
      </c>
    </row>
    <row r="782" spans="1:12" x14ac:dyDescent="0.25">
      <c r="A782">
        <v>202301</v>
      </c>
      <c r="B782" t="s">
        <v>136</v>
      </c>
      <c r="C782" t="s">
        <v>58</v>
      </c>
      <c r="D782">
        <v>57</v>
      </c>
      <c r="E782">
        <v>79</v>
      </c>
      <c r="F782">
        <v>55</v>
      </c>
      <c r="G782">
        <v>9</v>
      </c>
      <c r="H782">
        <v>9</v>
      </c>
      <c r="I782">
        <v>3</v>
      </c>
      <c r="J782">
        <v>79</v>
      </c>
      <c r="K782" t="s">
        <v>64</v>
      </c>
      <c r="L782" t="s">
        <v>30</v>
      </c>
    </row>
    <row r="783" spans="1:12" x14ac:dyDescent="0.25">
      <c r="A783">
        <v>202301</v>
      </c>
      <c r="B783" t="s">
        <v>137</v>
      </c>
      <c r="C783" t="s">
        <v>58</v>
      </c>
      <c r="D783">
        <v>45</v>
      </c>
      <c r="E783">
        <v>69</v>
      </c>
      <c r="F783">
        <v>54</v>
      </c>
      <c r="G783">
        <v>9</v>
      </c>
      <c r="H783">
        <v>9</v>
      </c>
      <c r="I783">
        <v>2</v>
      </c>
      <c r="J783">
        <v>69</v>
      </c>
      <c r="K783" t="s">
        <v>64</v>
      </c>
      <c r="L783" t="s">
        <v>30</v>
      </c>
    </row>
    <row r="784" spans="1:12" x14ac:dyDescent="0.25">
      <c r="A784">
        <v>202301</v>
      </c>
      <c r="B784" t="s">
        <v>138</v>
      </c>
      <c r="C784" t="s">
        <v>58</v>
      </c>
      <c r="D784">
        <v>45</v>
      </c>
      <c r="E784">
        <v>63</v>
      </c>
      <c r="F784">
        <v>52</v>
      </c>
      <c r="G784">
        <v>7</v>
      </c>
      <c r="H784">
        <v>7</v>
      </c>
      <c r="I784">
        <v>2</v>
      </c>
      <c r="J784">
        <v>63</v>
      </c>
      <c r="K784" t="s">
        <v>64</v>
      </c>
      <c r="L784" t="s">
        <v>30</v>
      </c>
    </row>
    <row r="785" spans="1:12" x14ac:dyDescent="0.25">
      <c r="A785">
        <v>202301</v>
      </c>
      <c r="B785" t="s">
        <v>139</v>
      </c>
      <c r="C785" t="s">
        <v>58</v>
      </c>
      <c r="D785">
        <v>28</v>
      </c>
      <c r="E785">
        <v>53</v>
      </c>
      <c r="F785">
        <v>53</v>
      </c>
      <c r="G785">
        <v>6</v>
      </c>
      <c r="H785">
        <v>9</v>
      </c>
      <c r="I785">
        <v>1</v>
      </c>
      <c r="J785">
        <v>53</v>
      </c>
      <c r="K785" t="s">
        <v>64</v>
      </c>
      <c r="L785" t="s">
        <v>30</v>
      </c>
    </row>
    <row r="786" spans="1:12" x14ac:dyDescent="0.25">
      <c r="A786">
        <v>202301</v>
      </c>
      <c r="B786" t="s">
        <v>140</v>
      </c>
      <c r="C786" t="s">
        <v>58</v>
      </c>
      <c r="D786">
        <v>22</v>
      </c>
      <c r="E786">
        <v>31</v>
      </c>
      <c r="F786">
        <v>52</v>
      </c>
      <c r="G786">
        <v>5</v>
      </c>
      <c r="H786">
        <v>9</v>
      </c>
      <c r="I786">
        <v>0</v>
      </c>
      <c r="J786">
        <v>52</v>
      </c>
      <c r="K786" t="s">
        <v>62</v>
      </c>
      <c r="L786" t="s">
        <v>30</v>
      </c>
    </row>
    <row r="787" spans="1:12" x14ac:dyDescent="0.25">
      <c r="A787">
        <v>202301</v>
      </c>
      <c r="B787" t="s">
        <v>141</v>
      </c>
      <c r="C787" t="s">
        <v>58</v>
      </c>
      <c r="D787">
        <v>25</v>
      </c>
      <c r="E787">
        <v>27</v>
      </c>
      <c r="F787">
        <v>53</v>
      </c>
      <c r="G787">
        <v>5</v>
      </c>
      <c r="H787">
        <v>9</v>
      </c>
      <c r="I787">
        <v>1</v>
      </c>
      <c r="J787">
        <v>53</v>
      </c>
      <c r="K787" t="s">
        <v>62</v>
      </c>
      <c r="L787" t="s">
        <v>30</v>
      </c>
    </row>
    <row r="788" spans="1:12" x14ac:dyDescent="0.25">
      <c r="A788">
        <v>202301</v>
      </c>
      <c r="B788" t="s">
        <v>142</v>
      </c>
      <c r="C788" t="s">
        <v>58</v>
      </c>
      <c r="D788">
        <v>40</v>
      </c>
      <c r="E788">
        <v>64</v>
      </c>
      <c r="F788">
        <v>56</v>
      </c>
      <c r="G788">
        <v>9</v>
      </c>
      <c r="H788">
        <v>12</v>
      </c>
      <c r="I788">
        <v>2</v>
      </c>
      <c r="J788">
        <v>64</v>
      </c>
      <c r="K788" t="s">
        <v>64</v>
      </c>
      <c r="L788" t="s">
        <v>30</v>
      </c>
    </row>
    <row r="789" spans="1:12" x14ac:dyDescent="0.25">
      <c r="A789">
        <v>202301</v>
      </c>
      <c r="B789" t="s">
        <v>143</v>
      </c>
      <c r="C789" t="s">
        <v>58</v>
      </c>
      <c r="D789">
        <v>59</v>
      </c>
      <c r="E789">
        <v>75</v>
      </c>
      <c r="F789">
        <v>56</v>
      </c>
      <c r="G789">
        <v>8</v>
      </c>
      <c r="H789">
        <v>10</v>
      </c>
      <c r="I789">
        <v>2</v>
      </c>
      <c r="J789">
        <v>75</v>
      </c>
      <c r="K789" t="s">
        <v>64</v>
      </c>
      <c r="L789" t="s">
        <v>30</v>
      </c>
    </row>
    <row r="790" spans="1:12" x14ac:dyDescent="0.25">
      <c r="A790">
        <v>202301</v>
      </c>
      <c r="B790" t="s">
        <v>144</v>
      </c>
      <c r="C790" t="s">
        <v>58</v>
      </c>
      <c r="D790">
        <v>50</v>
      </c>
      <c r="E790">
        <v>67</v>
      </c>
      <c r="F790">
        <v>56</v>
      </c>
      <c r="G790">
        <v>9</v>
      </c>
      <c r="H790">
        <v>9</v>
      </c>
      <c r="I790">
        <v>3</v>
      </c>
      <c r="J790">
        <v>67</v>
      </c>
      <c r="K790" t="s">
        <v>64</v>
      </c>
      <c r="L790" t="s">
        <v>30</v>
      </c>
    </row>
    <row r="791" spans="1:12" x14ac:dyDescent="0.25">
      <c r="A791">
        <v>202301</v>
      </c>
      <c r="B791" t="s">
        <v>145</v>
      </c>
      <c r="C791" t="s">
        <v>58</v>
      </c>
      <c r="D791">
        <v>54</v>
      </c>
      <c r="E791">
        <v>43</v>
      </c>
      <c r="F791">
        <v>55</v>
      </c>
      <c r="G791">
        <v>11</v>
      </c>
      <c r="H791">
        <v>10</v>
      </c>
      <c r="I791">
        <v>3</v>
      </c>
      <c r="J791">
        <v>55</v>
      </c>
      <c r="K791" t="s">
        <v>62</v>
      </c>
      <c r="L791" t="s">
        <v>30</v>
      </c>
    </row>
    <row r="792" spans="1:12" x14ac:dyDescent="0.25">
      <c r="A792">
        <v>202301</v>
      </c>
      <c r="B792" t="s">
        <v>146</v>
      </c>
      <c r="C792" t="s">
        <v>58</v>
      </c>
      <c r="D792">
        <v>58</v>
      </c>
      <c r="E792">
        <v>44</v>
      </c>
      <c r="F792">
        <v>54</v>
      </c>
      <c r="G792">
        <v>9</v>
      </c>
      <c r="H792">
        <v>15</v>
      </c>
      <c r="I792">
        <v>2</v>
      </c>
      <c r="J792">
        <v>58</v>
      </c>
      <c r="K792" t="s">
        <v>15</v>
      </c>
      <c r="L792" t="s">
        <v>30</v>
      </c>
    </row>
    <row r="793" spans="1:12" x14ac:dyDescent="0.25">
      <c r="A793">
        <v>202301</v>
      </c>
      <c r="B793" t="s">
        <v>147</v>
      </c>
      <c r="C793" t="s">
        <v>58</v>
      </c>
      <c r="D793">
        <v>65</v>
      </c>
      <c r="E793">
        <v>55</v>
      </c>
      <c r="F793">
        <v>16</v>
      </c>
      <c r="G793">
        <v>22</v>
      </c>
      <c r="H793">
        <v>16</v>
      </c>
      <c r="I793">
        <v>15</v>
      </c>
      <c r="J793">
        <v>65</v>
      </c>
      <c r="K793" t="s">
        <v>15</v>
      </c>
      <c r="L793" t="s">
        <v>30</v>
      </c>
    </row>
    <row r="794" spans="1:12" x14ac:dyDescent="0.25">
      <c r="A794">
        <v>202302</v>
      </c>
      <c r="B794" t="s">
        <v>84</v>
      </c>
      <c r="C794" t="s">
        <v>58</v>
      </c>
      <c r="D794">
        <v>55</v>
      </c>
      <c r="E794">
        <v>69</v>
      </c>
      <c r="F794">
        <v>55</v>
      </c>
      <c r="G794">
        <v>8</v>
      </c>
      <c r="H794">
        <v>12</v>
      </c>
      <c r="I794">
        <v>2</v>
      </c>
      <c r="J794">
        <v>69</v>
      </c>
      <c r="K794" t="s">
        <v>64</v>
      </c>
      <c r="L794" t="s">
        <v>30</v>
      </c>
    </row>
    <row r="795" spans="1:12" x14ac:dyDescent="0.25">
      <c r="A795">
        <v>202302</v>
      </c>
      <c r="B795" t="s">
        <v>85</v>
      </c>
      <c r="C795" t="s">
        <v>58</v>
      </c>
      <c r="D795">
        <v>52</v>
      </c>
      <c r="E795">
        <v>72</v>
      </c>
      <c r="F795">
        <v>53</v>
      </c>
      <c r="G795">
        <v>12</v>
      </c>
      <c r="H795">
        <v>9</v>
      </c>
      <c r="I795">
        <v>3</v>
      </c>
      <c r="J795">
        <v>72</v>
      </c>
      <c r="K795" t="s">
        <v>64</v>
      </c>
      <c r="L795" t="s">
        <v>30</v>
      </c>
    </row>
    <row r="796" spans="1:12" x14ac:dyDescent="0.25">
      <c r="A796">
        <v>202302</v>
      </c>
      <c r="B796" t="s">
        <v>61</v>
      </c>
      <c r="C796" t="s">
        <v>58</v>
      </c>
      <c r="D796">
        <v>24</v>
      </c>
      <c r="E796">
        <v>50</v>
      </c>
      <c r="F796">
        <v>63</v>
      </c>
      <c r="G796">
        <v>6</v>
      </c>
      <c r="H796">
        <v>11</v>
      </c>
      <c r="I796">
        <v>3</v>
      </c>
      <c r="J796">
        <v>63</v>
      </c>
      <c r="K796" t="s">
        <v>62</v>
      </c>
      <c r="L796" t="s">
        <v>30</v>
      </c>
    </row>
    <row r="797" spans="1:12" x14ac:dyDescent="0.25">
      <c r="A797">
        <v>202302</v>
      </c>
      <c r="B797" t="s">
        <v>63</v>
      </c>
      <c r="C797" t="s">
        <v>58</v>
      </c>
      <c r="D797">
        <v>3</v>
      </c>
      <c r="E797">
        <v>65</v>
      </c>
      <c r="F797">
        <v>89</v>
      </c>
      <c r="G797">
        <v>11</v>
      </c>
      <c r="H797">
        <v>9</v>
      </c>
      <c r="I797">
        <v>11</v>
      </c>
      <c r="J797">
        <v>89</v>
      </c>
      <c r="K797" t="s">
        <v>62</v>
      </c>
      <c r="L797" t="s">
        <v>30</v>
      </c>
    </row>
    <row r="798" spans="1:12" x14ac:dyDescent="0.25">
      <c r="A798">
        <v>202302</v>
      </c>
      <c r="B798" t="s">
        <v>65</v>
      </c>
      <c r="C798" t="s">
        <v>58</v>
      </c>
      <c r="D798">
        <v>10</v>
      </c>
      <c r="E798">
        <v>62</v>
      </c>
      <c r="F798">
        <v>79</v>
      </c>
      <c r="G798">
        <v>10</v>
      </c>
      <c r="H798">
        <v>12</v>
      </c>
      <c r="I798">
        <v>8</v>
      </c>
      <c r="J798">
        <v>79</v>
      </c>
      <c r="K798" t="s">
        <v>62</v>
      </c>
      <c r="L798" t="s">
        <v>30</v>
      </c>
    </row>
    <row r="799" spans="1:12" x14ac:dyDescent="0.25">
      <c r="A799">
        <v>202302</v>
      </c>
      <c r="B799" t="s">
        <v>66</v>
      </c>
      <c r="C799" t="s">
        <v>58</v>
      </c>
      <c r="D799">
        <v>30</v>
      </c>
      <c r="E799">
        <v>49</v>
      </c>
      <c r="F799">
        <v>54</v>
      </c>
      <c r="G799">
        <v>7</v>
      </c>
      <c r="H799">
        <v>12</v>
      </c>
      <c r="I799">
        <v>1</v>
      </c>
      <c r="J799">
        <v>54</v>
      </c>
      <c r="K799" t="s">
        <v>62</v>
      </c>
      <c r="L799" t="s">
        <v>30</v>
      </c>
    </row>
    <row r="800" spans="1:12" x14ac:dyDescent="0.25">
      <c r="A800">
        <v>202302</v>
      </c>
      <c r="B800" t="s">
        <v>67</v>
      </c>
      <c r="C800" t="s">
        <v>58</v>
      </c>
      <c r="D800">
        <v>11</v>
      </c>
      <c r="E800">
        <v>50</v>
      </c>
      <c r="F800">
        <v>62</v>
      </c>
      <c r="G800">
        <v>8</v>
      </c>
      <c r="H800">
        <v>10</v>
      </c>
      <c r="I800">
        <v>3</v>
      </c>
      <c r="J800">
        <v>62</v>
      </c>
      <c r="K800" t="s">
        <v>62</v>
      </c>
      <c r="L800" t="s">
        <v>30</v>
      </c>
    </row>
    <row r="801" spans="1:12" x14ac:dyDescent="0.25">
      <c r="A801">
        <v>202302</v>
      </c>
      <c r="B801" t="s">
        <v>68</v>
      </c>
      <c r="C801" t="s">
        <v>58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 t="s">
        <v>46</v>
      </c>
    </row>
    <row r="802" spans="1:12" x14ac:dyDescent="0.25">
      <c r="A802">
        <v>202302</v>
      </c>
      <c r="B802" t="s">
        <v>69</v>
      </c>
      <c r="C802" t="s">
        <v>58</v>
      </c>
      <c r="D802">
        <v>37</v>
      </c>
      <c r="E802">
        <v>51</v>
      </c>
      <c r="F802">
        <v>53</v>
      </c>
      <c r="G802">
        <v>8</v>
      </c>
      <c r="H802">
        <v>8</v>
      </c>
      <c r="I802">
        <v>3</v>
      </c>
      <c r="J802">
        <v>53</v>
      </c>
      <c r="K802" t="s">
        <v>62</v>
      </c>
      <c r="L802" t="s">
        <v>30</v>
      </c>
    </row>
    <row r="803" spans="1:12" x14ac:dyDescent="0.25">
      <c r="A803">
        <v>202302</v>
      </c>
      <c r="B803" t="s">
        <v>70</v>
      </c>
      <c r="C803" t="s">
        <v>58</v>
      </c>
      <c r="D803">
        <v>24</v>
      </c>
      <c r="E803">
        <v>40</v>
      </c>
      <c r="F803">
        <v>53</v>
      </c>
      <c r="G803">
        <v>7</v>
      </c>
      <c r="H803">
        <v>11</v>
      </c>
      <c r="I803">
        <v>1</v>
      </c>
      <c r="J803">
        <v>53</v>
      </c>
      <c r="K803" t="s">
        <v>62</v>
      </c>
      <c r="L803" t="s">
        <v>30</v>
      </c>
    </row>
    <row r="804" spans="1:12" x14ac:dyDescent="0.25">
      <c r="A804">
        <v>202302</v>
      </c>
      <c r="B804" t="s">
        <v>71</v>
      </c>
      <c r="C804" t="s">
        <v>58</v>
      </c>
      <c r="D804">
        <v>29</v>
      </c>
      <c r="E804">
        <v>41</v>
      </c>
      <c r="F804">
        <v>52</v>
      </c>
      <c r="G804">
        <v>7</v>
      </c>
      <c r="H804">
        <v>9</v>
      </c>
      <c r="I804">
        <v>2</v>
      </c>
      <c r="J804">
        <v>52</v>
      </c>
      <c r="K804" t="s">
        <v>62</v>
      </c>
      <c r="L804" t="s">
        <v>30</v>
      </c>
    </row>
    <row r="805" spans="1:12" x14ac:dyDescent="0.25">
      <c r="A805">
        <v>202302</v>
      </c>
      <c r="B805" t="s">
        <v>72</v>
      </c>
      <c r="C805" t="s">
        <v>58</v>
      </c>
      <c r="D805">
        <v>23</v>
      </c>
      <c r="E805">
        <v>32</v>
      </c>
      <c r="F805">
        <v>52</v>
      </c>
      <c r="G805">
        <v>7</v>
      </c>
      <c r="H805">
        <v>10</v>
      </c>
      <c r="I805">
        <v>2</v>
      </c>
      <c r="J805">
        <v>52</v>
      </c>
      <c r="K805" t="s">
        <v>62</v>
      </c>
      <c r="L805" t="s">
        <v>30</v>
      </c>
    </row>
    <row r="806" spans="1:12" x14ac:dyDescent="0.25">
      <c r="A806">
        <v>202302</v>
      </c>
      <c r="B806" t="s">
        <v>73</v>
      </c>
      <c r="C806" t="s">
        <v>58</v>
      </c>
      <c r="D806">
        <v>24</v>
      </c>
      <c r="E806">
        <v>31</v>
      </c>
      <c r="F806">
        <v>53</v>
      </c>
      <c r="G806">
        <v>8</v>
      </c>
      <c r="H806">
        <v>8</v>
      </c>
      <c r="I806">
        <v>3</v>
      </c>
      <c r="J806">
        <v>53</v>
      </c>
      <c r="K806" t="s">
        <v>62</v>
      </c>
      <c r="L806" t="s">
        <v>30</v>
      </c>
    </row>
    <row r="807" spans="1:12" x14ac:dyDescent="0.25">
      <c r="A807">
        <v>202302</v>
      </c>
      <c r="B807" t="s">
        <v>74</v>
      </c>
      <c r="C807" t="s">
        <v>58</v>
      </c>
      <c r="D807">
        <v>24</v>
      </c>
      <c r="E807">
        <v>34</v>
      </c>
      <c r="F807">
        <v>52</v>
      </c>
      <c r="G807">
        <v>7</v>
      </c>
      <c r="H807">
        <v>9</v>
      </c>
      <c r="I807">
        <v>2</v>
      </c>
      <c r="J807">
        <v>52</v>
      </c>
      <c r="K807" t="s">
        <v>62</v>
      </c>
      <c r="L807" t="s">
        <v>30</v>
      </c>
    </row>
    <row r="808" spans="1:12" x14ac:dyDescent="0.25">
      <c r="A808">
        <v>202302</v>
      </c>
      <c r="B808" t="s">
        <v>75</v>
      </c>
      <c r="C808" t="s">
        <v>58</v>
      </c>
      <c r="D808">
        <v>20</v>
      </c>
      <c r="E808">
        <v>33</v>
      </c>
      <c r="F808">
        <v>53</v>
      </c>
      <c r="G808">
        <v>6</v>
      </c>
      <c r="H808">
        <v>9</v>
      </c>
      <c r="I808">
        <v>1</v>
      </c>
      <c r="J808">
        <v>53</v>
      </c>
      <c r="K808" t="s">
        <v>62</v>
      </c>
      <c r="L808" t="s">
        <v>30</v>
      </c>
    </row>
    <row r="809" spans="1:12" x14ac:dyDescent="0.25">
      <c r="A809">
        <v>202302</v>
      </c>
      <c r="B809" t="s">
        <v>76</v>
      </c>
      <c r="C809" t="s">
        <v>58</v>
      </c>
      <c r="D809">
        <v>30</v>
      </c>
      <c r="E809">
        <v>48</v>
      </c>
      <c r="F809">
        <v>54</v>
      </c>
      <c r="G809">
        <v>7</v>
      </c>
      <c r="H809">
        <v>6</v>
      </c>
      <c r="I809">
        <v>1</v>
      </c>
      <c r="J809">
        <v>54</v>
      </c>
      <c r="K809" t="s">
        <v>62</v>
      </c>
      <c r="L809" t="s">
        <v>30</v>
      </c>
    </row>
    <row r="810" spans="1:12" x14ac:dyDescent="0.25">
      <c r="A810">
        <v>202302</v>
      </c>
      <c r="B810" t="s">
        <v>77</v>
      </c>
      <c r="C810" t="s">
        <v>58</v>
      </c>
      <c r="D810">
        <v>30</v>
      </c>
      <c r="E810">
        <v>41</v>
      </c>
      <c r="F810">
        <v>53</v>
      </c>
      <c r="G810">
        <v>7</v>
      </c>
      <c r="H810">
        <v>9</v>
      </c>
      <c r="I810">
        <v>1</v>
      </c>
      <c r="J810">
        <v>53</v>
      </c>
      <c r="K810" t="s">
        <v>62</v>
      </c>
      <c r="L810" t="s">
        <v>30</v>
      </c>
    </row>
    <row r="811" spans="1:12" x14ac:dyDescent="0.25">
      <c r="A811">
        <v>202302</v>
      </c>
      <c r="B811" t="s">
        <v>78</v>
      </c>
      <c r="C811" t="s">
        <v>58</v>
      </c>
      <c r="D811">
        <v>49</v>
      </c>
      <c r="E811">
        <v>69</v>
      </c>
      <c r="F811">
        <v>14</v>
      </c>
      <c r="G811">
        <v>9</v>
      </c>
      <c r="H811">
        <v>16</v>
      </c>
      <c r="I811">
        <v>3</v>
      </c>
      <c r="J811">
        <v>69</v>
      </c>
      <c r="K811" t="s">
        <v>64</v>
      </c>
      <c r="L811" t="s">
        <v>30</v>
      </c>
    </row>
    <row r="812" spans="1:12" x14ac:dyDescent="0.25">
      <c r="A812">
        <v>202302</v>
      </c>
      <c r="B812" t="s">
        <v>79</v>
      </c>
      <c r="C812" t="s">
        <v>58</v>
      </c>
      <c r="D812">
        <v>51</v>
      </c>
      <c r="E812">
        <v>73</v>
      </c>
      <c r="F812">
        <v>13</v>
      </c>
      <c r="G812">
        <v>9</v>
      </c>
      <c r="H812">
        <v>14</v>
      </c>
      <c r="I812">
        <v>3</v>
      </c>
      <c r="J812">
        <v>73</v>
      </c>
      <c r="K812" t="s">
        <v>64</v>
      </c>
      <c r="L812" t="s">
        <v>30</v>
      </c>
    </row>
    <row r="813" spans="1:12" x14ac:dyDescent="0.25">
      <c r="A813">
        <v>202302</v>
      </c>
      <c r="B813" t="s">
        <v>80</v>
      </c>
      <c r="C813" t="s">
        <v>58</v>
      </c>
      <c r="D813">
        <v>42</v>
      </c>
      <c r="E813">
        <v>56</v>
      </c>
      <c r="F813">
        <v>13</v>
      </c>
      <c r="G813">
        <v>7</v>
      </c>
      <c r="H813">
        <v>7</v>
      </c>
      <c r="I813" t="s">
        <v>14</v>
      </c>
      <c r="J813">
        <v>56</v>
      </c>
      <c r="K813" t="s">
        <v>64</v>
      </c>
      <c r="L813" t="s">
        <v>30</v>
      </c>
    </row>
    <row r="814" spans="1:12" x14ac:dyDescent="0.25">
      <c r="A814">
        <v>202302</v>
      </c>
      <c r="B814" t="s">
        <v>81</v>
      </c>
      <c r="C814" t="s">
        <v>58</v>
      </c>
      <c r="D814">
        <v>33</v>
      </c>
      <c r="E814">
        <v>45</v>
      </c>
      <c r="F814">
        <v>13</v>
      </c>
      <c r="G814">
        <v>6</v>
      </c>
      <c r="H814">
        <v>6</v>
      </c>
      <c r="I814" t="s">
        <v>14</v>
      </c>
      <c r="J814">
        <v>45</v>
      </c>
      <c r="K814" t="s">
        <v>64</v>
      </c>
      <c r="L814" t="s">
        <v>16</v>
      </c>
    </row>
    <row r="815" spans="1:12" x14ac:dyDescent="0.25">
      <c r="A815">
        <v>202302</v>
      </c>
      <c r="B815" t="s">
        <v>82</v>
      </c>
      <c r="C815" t="s">
        <v>58</v>
      </c>
      <c r="D815">
        <v>29</v>
      </c>
      <c r="E815">
        <v>44</v>
      </c>
      <c r="F815">
        <v>13</v>
      </c>
      <c r="G815">
        <v>6</v>
      </c>
      <c r="H815">
        <v>9</v>
      </c>
      <c r="I815">
        <v>1</v>
      </c>
      <c r="J815">
        <v>44</v>
      </c>
      <c r="K815" t="s">
        <v>64</v>
      </c>
      <c r="L815" t="s">
        <v>16</v>
      </c>
    </row>
    <row r="816" spans="1:12" x14ac:dyDescent="0.25">
      <c r="A816">
        <v>202302</v>
      </c>
      <c r="B816" t="s">
        <v>83</v>
      </c>
      <c r="C816" t="s">
        <v>58</v>
      </c>
      <c r="D816">
        <v>37</v>
      </c>
      <c r="E816">
        <v>57</v>
      </c>
      <c r="F816">
        <v>13</v>
      </c>
      <c r="G816">
        <v>8</v>
      </c>
      <c r="H816">
        <v>11</v>
      </c>
      <c r="I816">
        <v>3</v>
      </c>
      <c r="J816">
        <v>57</v>
      </c>
      <c r="K816" t="s">
        <v>64</v>
      </c>
      <c r="L816" t="s">
        <v>30</v>
      </c>
    </row>
    <row r="817" spans="1:12" x14ac:dyDescent="0.25">
      <c r="A817">
        <v>202302</v>
      </c>
      <c r="B817" t="s">
        <v>57</v>
      </c>
      <c r="C817" t="s">
        <v>58</v>
      </c>
      <c r="D817">
        <v>22</v>
      </c>
      <c r="E817">
        <v>49</v>
      </c>
      <c r="F817">
        <v>14</v>
      </c>
      <c r="G817">
        <v>8</v>
      </c>
      <c r="H817">
        <v>15</v>
      </c>
      <c r="I817">
        <v>5</v>
      </c>
      <c r="J817">
        <v>49</v>
      </c>
      <c r="K817" t="s">
        <v>64</v>
      </c>
      <c r="L817" t="s">
        <v>16</v>
      </c>
    </row>
    <row r="818" spans="1:12" x14ac:dyDescent="0.25">
      <c r="A818">
        <v>202302</v>
      </c>
      <c r="B818" t="s">
        <v>12</v>
      </c>
      <c r="C818" t="s">
        <v>58</v>
      </c>
      <c r="D818">
        <v>46</v>
      </c>
      <c r="E818">
        <v>61</v>
      </c>
      <c r="F818">
        <v>14</v>
      </c>
      <c r="G818">
        <v>7</v>
      </c>
      <c r="H818">
        <v>18</v>
      </c>
      <c r="I818">
        <v>5</v>
      </c>
      <c r="J818">
        <v>61</v>
      </c>
      <c r="K818" t="s">
        <v>64</v>
      </c>
      <c r="L818" t="s">
        <v>30</v>
      </c>
    </row>
    <row r="819" spans="1:12" x14ac:dyDescent="0.25">
      <c r="A819">
        <v>202302</v>
      </c>
      <c r="B819" t="s">
        <v>17</v>
      </c>
      <c r="C819" t="s">
        <v>58</v>
      </c>
      <c r="D819">
        <v>33</v>
      </c>
      <c r="E819">
        <v>49</v>
      </c>
      <c r="F819">
        <v>14</v>
      </c>
      <c r="G819">
        <v>6</v>
      </c>
      <c r="H819">
        <v>17</v>
      </c>
      <c r="I819">
        <v>3</v>
      </c>
      <c r="J819">
        <v>49</v>
      </c>
      <c r="K819" t="s">
        <v>64</v>
      </c>
      <c r="L819" t="s">
        <v>16</v>
      </c>
    </row>
    <row r="820" spans="1:12" x14ac:dyDescent="0.25">
      <c r="A820">
        <v>202302</v>
      </c>
      <c r="B820" t="s">
        <v>19</v>
      </c>
      <c r="C820" t="s">
        <v>58</v>
      </c>
      <c r="D820">
        <v>28</v>
      </c>
      <c r="E820">
        <v>45</v>
      </c>
      <c r="F820">
        <v>13</v>
      </c>
      <c r="G820">
        <v>6</v>
      </c>
      <c r="H820">
        <v>21</v>
      </c>
      <c r="I820">
        <v>3</v>
      </c>
      <c r="J820">
        <v>45</v>
      </c>
      <c r="K820" t="s">
        <v>64</v>
      </c>
      <c r="L820" t="s">
        <v>16</v>
      </c>
    </row>
    <row r="821" spans="1:12" x14ac:dyDescent="0.25">
      <c r="A821">
        <v>202302</v>
      </c>
      <c r="B821" t="s">
        <v>20</v>
      </c>
      <c r="C821" t="s">
        <v>58</v>
      </c>
      <c r="D821">
        <v>46</v>
      </c>
      <c r="E821">
        <v>63</v>
      </c>
      <c r="F821">
        <v>14</v>
      </c>
      <c r="G821">
        <v>7</v>
      </c>
      <c r="H821">
        <v>17</v>
      </c>
      <c r="I821">
        <v>4</v>
      </c>
      <c r="J821">
        <v>63</v>
      </c>
      <c r="K821" t="s">
        <v>64</v>
      </c>
      <c r="L821" t="s">
        <v>30</v>
      </c>
    </row>
    <row r="822" spans="1:12" x14ac:dyDescent="0.25">
      <c r="A822">
        <v>202303</v>
      </c>
      <c r="B822" t="s">
        <v>21</v>
      </c>
      <c r="C822" t="s">
        <v>58</v>
      </c>
      <c r="D822">
        <v>30</v>
      </c>
      <c r="E822">
        <v>38</v>
      </c>
      <c r="F822">
        <v>13</v>
      </c>
      <c r="G822">
        <v>7</v>
      </c>
      <c r="H822">
        <v>11</v>
      </c>
      <c r="I822">
        <v>3</v>
      </c>
      <c r="J822">
        <v>38</v>
      </c>
      <c r="K822">
        <v>2</v>
      </c>
      <c r="L822" t="s">
        <v>16</v>
      </c>
    </row>
    <row r="823" spans="1:12" x14ac:dyDescent="0.25">
      <c r="A823">
        <v>202303</v>
      </c>
      <c r="B823" t="s">
        <v>23</v>
      </c>
      <c r="C823" t="s">
        <v>58</v>
      </c>
      <c r="D823">
        <v>23</v>
      </c>
      <c r="E823">
        <v>29</v>
      </c>
      <c r="F823">
        <v>13</v>
      </c>
      <c r="G823">
        <v>7</v>
      </c>
      <c r="H823">
        <v>9</v>
      </c>
      <c r="I823">
        <v>2</v>
      </c>
      <c r="J823">
        <v>29</v>
      </c>
      <c r="K823">
        <v>2</v>
      </c>
      <c r="L823" t="s">
        <v>16</v>
      </c>
    </row>
    <row r="824" spans="1:12" x14ac:dyDescent="0.25">
      <c r="A824">
        <v>202303</v>
      </c>
      <c r="B824" t="s">
        <v>24</v>
      </c>
      <c r="C824" t="s">
        <v>58</v>
      </c>
      <c r="D824">
        <v>34</v>
      </c>
      <c r="E824">
        <v>52</v>
      </c>
      <c r="F824">
        <v>14</v>
      </c>
      <c r="G824">
        <v>7</v>
      </c>
      <c r="H824">
        <v>11</v>
      </c>
      <c r="I824">
        <v>2</v>
      </c>
      <c r="J824">
        <v>52</v>
      </c>
      <c r="K824">
        <v>2</v>
      </c>
      <c r="L824" t="s">
        <v>30</v>
      </c>
    </row>
    <row r="825" spans="1:12" x14ac:dyDescent="0.25">
      <c r="A825">
        <v>202303</v>
      </c>
      <c r="B825" t="s">
        <v>25</v>
      </c>
      <c r="C825" t="s">
        <v>58</v>
      </c>
      <c r="D825">
        <v>40</v>
      </c>
      <c r="E825">
        <v>60</v>
      </c>
      <c r="F825">
        <v>14</v>
      </c>
      <c r="G825">
        <v>7</v>
      </c>
      <c r="H825">
        <v>14</v>
      </c>
      <c r="I825">
        <v>3</v>
      </c>
      <c r="J825">
        <v>60</v>
      </c>
      <c r="K825">
        <v>2</v>
      </c>
      <c r="L825" t="s">
        <v>30</v>
      </c>
    </row>
    <row r="826" spans="1:12" x14ac:dyDescent="0.25">
      <c r="A826">
        <v>202303</v>
      </c>
      <c r="B826" t="s">
        <v>27</v>
      </c>
      <c r="C826" t="s">
        <v>58</v>
      </c>
      <c r="D826">
        <v>38</v>
      </c>
      <c r="E826">
        <v>46</v>
      </c>
      <c r="F826">
        <v>14</v>
      </c>
      <c r="G826">
        <v>6</v>
      </c>
      <c r="H826">
        <v>10</v>
      </c>
      <c r="I826">
        <v>2</v>
      </c>
      <c r="J826">
        <v>46</v>
      </c>
      <c r="K826">
        <v>2</v>
      </c>
      <c r="L826" t="s">
        <v>16</v>
      </c>
    </row>
    <row r="827" spans="1:12" x14ac:dyDescent="0.25">
      <c r="A827">
        <v>202303</v>
      </c>
      <c r="B827" t="s">
        <v>28</v>
      </c>
      <c r="C827" t="s">
        <v>58</v>
      </c>
      <c r="D827">
        <v>39</v>
      </c>
      <c r="E827">
        <v>55</v>
      </c>
      <c r="F827">
        <v>14</v>
      </c>
      <c r="G827">
        <v>6</v>
      </c>
      <c r="H827">
        <v>7</v>
      </c>
      <c r="I827" t="s">
        <v>14</v>
      </c>
      <c r="J827">
        <v>55</v>
      </c>
      <c r="K827">
        <v>2</v>
      </c>
      <c r="L827" t="s">
        <v>30</v>
      </c>
    </row>
    <row r="828" spans="1:12" x14ac:dyDescent="0.25">
      <c r="A828">
        <v>202303</v>
      </c>
      <c r="B828" t="s">
        <v>29</v>
      </c>
      <c r="C828" t="s">
        <v>58</v>
      </c>
      <c r="D828">
        <v>48</v>
      </c>
      <c r="E828">
        <v>70</v>
      </c>
      <c r="F828">
        <v>14</v>
      </c>
      <c r="G828">
        <v>7</v>
      </c>
      <c r="H828">
        <v>11</v>
      </c>
      <c r="I828" t="s">
        <v>14</v>
      </c>
      <c r="J828">
        <v>70</v>
      </c>
      <c r="K828">
        <v>2</v>
      </c>
      <c r="L828" t="s">
        <v>30</v>
      </c>
    </row>
    <row r="829" spans="1:12" x14ac:dyDescent="0.25">
      <c r="A829">
        <v>202303</v>
      </c>
      <c r="B829" t="s">
        <v>31</v>
      </c>
      <c r="C829" t="s">
        <v>58</v>
      </c>
      <c r="D829">
        <v>60</v>
      </c>
      <c r="E829">
        <v>87</v>
      </c>
      <c r="F829">
        <v>15</v>
      </c>
      <c r="G829">
        <v>7</v>
      </c>
      <c r="H829">
        <v>11</v>
      </c>
      <c r="I829">
        <v>4</v>
      </c>
      <c r="J829">
        <v>87</v>
      </c>
      <c r="K829">
        <v>2</v>
      </c>
      <c r="L829" t="s">
        <v>30</v>
      </c>
    </row>
    <row r="830" spans="1:12" x14ac:dyDescent="0.25">
      <c r="A830">
        <v>202303</v>
      </c>
      <c r="B830" t="s">
        <v>32</v>
      </c>
      <c r="C830" t="s">
        <v>58</v>
      </c>
      <c r="D830">
        <v>62</v>
      </c>
      <c r="E830">
        <v>82</v>
      </c>
      <c r="F830">
        <v>15</v>
      </c>
      <c r="G830">
        <v>7</v>
      </c>
      <c r="H830">
        <v>20</v>
      </c>
      <c r="I830">
        <v>7</v>
      </c>
      <c r="J830">
        <v>82</v>
      </c>
      <c r="K830">
        <v>2</v>
      </c>
      <c r="L830" t="s">
        <v>30</v>
      </c>
    </row>
    <row r="831" spans="1:12" x14ac:dyDescent="0.25">
      <c r="A831">
        <v>202303</v>
      </c>
      <c r="B831" t="s">
        <v>33</v>
      </c>
      <c r="C831" t="s">
        <v>58</v>
      </c>
      <c r="D831">
        <v>51</v>
      </c>
      <c r="E831">
        <v>79</v>
      </c>
      <c r="F831">
        <v>34</v>
      </c>
      <c r="G831">
        <v>11</v>
      </c>
      <c r="H831">
        <v>20</v>
      </c>
      <c r="I831">
        <v>14</v>
      </c>
      <c r="J831">
        <v>79</v>
      </c>
      <c r="K831">
        <v>2</v>
      </c>
      <c r="L831" t="s">
        <v>30</v>
      </c>
    </row>
    <row r="832" spans="1:12" x14ac:dyDescent="0.25">
      <c r="A832">
        <v>202303</v>
      </c>
      <c r="B832" t="s">
        <v>34</v>
      </c>
      <c r="C832" t="s">
        <v>58</v>
      </c>
      <c r="D832">
        <v>40</v>
      </c>
      <c r="E832">
        <v>65</v>
      </c>
      <c r="F832">
        <v>35</v>
      </c>
      <c r="G832">
        <v>12</v>
      </c>
      <c r="H832">
        <v>26</v>
      </c>
      <c r="I832">
        <v>10</v>
      </c>
      <c r="J832">
        <v>65</v>
      </c>
      <c r="K832">
        <v>2</v>
      </c>
      <c r="L832" t="s">
        <v>30</v>
      </c>
    </row>
    <row r="833" spans="1:12" x14ac:dyDescent="0.25">
      <c r="A833">
        <v>202303</v>
      </c>
      <c r="B833" t="s">
        <v>35</v>
      </c>
      <c r="C833" t="s">
        <v>58</v>
      </c>
      <c r="D833">
        <v>62</v>
      </c>
      <c r="E833">
        <v>96</v>
      </c>
      <c r="F833">
        <v>38</v>
      </c>
      <c r="G833">
        <v>19</v>
      </c>
      <c r="H833">
        <v>20</v>
      </c>
      <c r="I833">
        <v>22</v>
      </c>
      <c r="J833">
        <v>96</v>
      </c>
      <c r="K833">
        <v>2</v>
      </c>
      <c r="L833" t="s">
        <v>30</v>
      </c>
    </row>
    <row r="834" spans="1:12" x14ac:dyDescent="0.25">
      <c r="A834">
        <v>202303</v>
      </c>
      <c r="B834" t="s">
        <v>36</v>
      </c>
      <c r="C834" t="s">
        <v>58</v>
      </c>
      <c r="D834">
        <v>55</v>
      </c>
      <c r="E834">
        <v>88</v>
      </c>
      <c r="F834">
        <v>39</v>
      </c>
      <c r="G834">
        <v>17</v>
      </c>
      <c r="H834">
        <v>27</v>
      </c>
      <c r="I834">
        <v>11</v>
      </c>
      <c r="J834">
        <v>88</v>
      </c>
      <c r="K834">
        <v>2</v>
      </c>
      <c r="L834" t="s">
        <v>30</v>
      </c>
    </row>
    <row r="835" spans="1:12" x14ac:dyDescent="0.25">
      <c r="A835">
        <v>202303</v>
      </c>
      <c r="B835" t="s">
        <v>37</v>
      </c>
      <c r="C835" t="s">
        <v>58</v>
      </c>
      <c r="D835">
        <v>58</v>
      </c>
      <c r="E835">
        <v>81</v>
      </c>
      <c r="F835">
        <v>40</v>
      </c>
      <c r="G835">
        <v>15</v>
      </c>
      <c r="H835">
        <v>17</v>
      </c>
      <c r="I835">
        <v>11</v>
      </c>
      <c r="J835">
        <v>81</v>
      </c>
      <c r="K835">
        <v>2</v>
      </c>
      <c r="L835" t="s">
        <v>30</v>
      </c>
    </row>
    <row r="836" spans="1:12" x14ac:dyDescent="0.25">
      <c r="A836">
        <v>202303</v>
      </c>
      <c r="B836" t="s">
        <v>38</v>
      </c>
      <c r="C836" t="s">
        <v>58</v>
      </c>
      <c r="D836">
        <v>36</v>
      </c>
      <c r="E836">
        <v>56</v>
      </c>
      <c r="F836">
        <v>35</v>
      </c>
      <c r="G836">
        <v>10</v>
      </c>
      <c r="H836">
        <v>21</v>
      </c>
      <c r="I836">
        <v>7</v>
      </c>
      <c r="J836">
        <v>56</v>
      </c>
      <c r="K836">
        <v>2</v>
      </c>
      <c r="L836" t="s">
        <v>30</v>
      </c>
    </row>
    <row r="837" spans="1:12" x14ac:dyDescent="0.25">
      <c r="A837">
        <v>202303</v>
      </c>
      <c r="B837" t="s">
        <v>39</v>
      </c>
      <c r="C837" t="s">
        <v>58</v>
      </c>
      <c r="D837">
        <v>66</v>
      </c>
      <c r="E837">
        <v>98</v>
      </c>
      <c r="F837">
        <v>37</v>
      </c>
      <c r="G837">
        <v>34</v>
      </c>
      <c r="H837">
        <v>18</v>
      </c>
      <c r="I837">
        <v>27</v>
      </c>
      <c r="J837">
        <v>98</v>
      </c>
      <c r="K837">
        <v>2</v>
      </c>
      <c r="L837" t="s">
        <v>30</v>
      </c>
    </row>
    <row r="838" spans="1:12" x14ac:dyDescent="0.25">
      <c r="A838">
        <v>202303</v>
      </c>
      <c r="B838" t="s">
        <v>40</v>
      </c>
      <c r="C838" t="s">
        <v>58</v>
      </c>
      <c r="D838">
        <v>64</v>
      </c>
      <c r="E838">
        <v>90</v>
      </c>
      <c r="F838">
        <v>35</v>
      </c>
      <c r="G838">
        <v>22</v>
      </c>
      <c r="H838">
        <v>21</v>
      </c>
      <c r="I838">
        <v>20</v>
      </c>
      <c r="J838">
        <v>90</v>
      </c>
      <c r="K838">
        <v>2</v>
      </c>
      <c r="L838" t="s">
        <v>30</v>
      </c>
    </row>
    <row r="839" spans="1:12" x14ac:dyDescent="0.25">
      <c r="A839">
        <v>202303</v>
      </c>
      <c r="B839" t="s">
        <v>41</v>
      </c>
      <c r="C839" t="s">
        <v>58</v>
      </c>
      <c r="D839">
        <v>49</v>
      </c>
      <c r="E839">
        <v>64</v>
      </c>
      <c r="F839">
        <v>37</v>
      </c>
      <c r="G839">
        <v>13</v>
      </c>
      <c r="H839">
        <v>30</v>
      </c>
      <c r="I839">
        <v>11</v>
      </c>
      <c r="J839">
        <v>64</v>
      </c>
      <c r="K839">
        <v>2</v>
      </c>
      <c r="L839" t="s">
        <v>30</v>
      </c>
    </row>
    <row r="840" spans="1:12" x14ac:dyDescent="0.25">
      <c r="A840">
        <v>202303</v>
      </c>
      <c r="B840" t="s">
        <v>42</v>
      </c>
      <c r="C840" t="s">
        <v>58</v>
      </c>
      <c r="D840">
        <v>49</v>
      </c>
      <c r="E840">
        <v>72</v>
      </c>
      <c r="F840">
        <v>35</v>
      </c>
      <c r="G840">
        <v>17</v>
      </c>
      <c r="H840">
        <v>25</v>
      </c>
      <c r="I840">
        <v>10</v>
      </c>
      <c r="J840">
        <v>72</v>
      </c>
      <c r="K840">
        <v>2</v>
      </c>
      <c r="L840" t="s">
        <v>30</v>
      </c>
    </row>
    <row r="841" spans="1:12" x14ac:dyDescent="0.25">
      <c r="A841">
        <v>202303</v>
      </c>
      <c r="B841" t="s">
        <v>43</v>
      </c>
      <c r="C841" t="s">
        <v>58</v>
      </c>
      <c r="D841">
        <v>55</v>
      </c>
      <c r="E841">
        <v>83</v>
      </c>
      <c r="F841">
        <v>38</v>
      </c>
      <c r="G841">
        <v>13</v>
      </c>
      <c r="H841">
        <v>26</v>
      </c>
      <c r="I841">
        <v>12</v>
      </c>
      <c r="J841">
        <v>83</v>
      </c>
      <c r="K841">
        <v>2</v>
      </c>
      <c r="L841" t="s">
        <v>30</v>
      </c>
    </row>
    <row r="842" spans="1:12" x14ac:dyDescent="0.25">
      <c r="A842">
        <v>202303</v>
      </c>
      <c r="B842" t="s">
        <v>44</v>
      </c>
      <c r="C842" t="s">
        <v>58</v>
      </c>
      <c r="D842">
        <v>52</v>
      </c>
      <c r="E842">
        <v>70</v>
      </c>
      <c r="F842">
        <v>36</v>
      </c>
      <c r="G842">
        <v>19</v>
      </c>
      <c r="H842">
        <v>24</v>
      </c>
      <c r="I842">
        <v>25</v>
      </c>
      <c r="J842">
        <v>70</v>
      </c>
      <c r="K842">
        <v>2</v>
      </c>
      <c r="L842" t="s">
        <v>30</v>
      </c>
    </row>
    <row r="843" spans="1:12" x14ac:dyDescent="0.25">
      <c r="A843">
        <v>202303</v>
      </c>
      <c r="B843" t="s">
        <v>45</v>
      </c>
      <c r="C843" t="s">
        <v>58</v>
      </c>
      <c r="D843">
        <v>52</v>
      </c>
      <c r="E843">
        <v>71</v>
      </c>
      <c r="F843">
        <v>35</v>
      </c>
      <c r="G843">
        <v>8</v>
      </c>
      <c r="H843">
        <v>26</v>
      </c>
      <c r="I843">
        <v>11</v>
      </c>
      <c r="J843">
        <v>71</v>
      </c>
      <c r="K843">
        <v>2</v>
      </c>
      <c r="L843" t="s">
        <v>30</v>
      </c>
    </row>
    <row r="844" spans="1:12" x14ac:dyDescent="0.25">
      <c r="A844">
        <v>202303</v>
      </c>
      <c r="B844" t="s">
        <v>47</v>
      </c>
      <c r="C844" t="s">
        <v>58</v>
      </c>
      <c r="D844">
        <v>55</v>
      </c>
      <c r="E844">
        <v>77</v>
      </c>
      <c r="F844">
        <v>36</v>
      </c>
      <c r="G844">
        <v>12</v>
      </c>
      <c r="H844">
        <v>21</v>
      </c>
      <c r="I844">
        <v>12</v>
      </c>
      <c r="J844">
        <v>77</v>
      </c>
      <c r="K844">
        <v>2</v>
      </c>
      <c r="L844" t="s">
        <v>30</v>
      </c>
    </row>
    <row r="845" spans="1:12" x14ac:dyDescent="0.25">
      <c r="A845">
        <v>202303</v>
      </c>
      <c r="B845" t="s">
        <v>48</v>
      </c>
      <c r="C845" t="s">
        <v>58</v>
      </c>
      <c r="D845">
        <v>57</v>
      </c>
      <c r="E845">
        <v>87</v>
      </c>
      <c r="F845">
        <v>35</v>
      </c>
      <c r="G845">
        <v>11</v>
      </c>
      <c r="H845">
        <v>25</v>
      </c>
      <c r="I845">
        <v>13</v>
      </c>
      <c r="J845">
        <v>87</v>
      </c>
      <c r="K845">
        <v>2</v>
      </c>
      <c r="L845" t="s">
        <v>30</v>
      </c>
    </row>
    <row r="846" spans="1:12" x14ac:dyDescent="0.25">
      <c r="A846">
        <v>202303</v>
      </c>
      <c r="B846" t="s">
        <v>49</v>
      </c>
      <c r="C846" t="s">
        <v>58</v>
      </c>
      <c r="D846">
        <v>62</v>
      </c>
      <c r="E846">
        <v>88</v>
      </c>
      <c r="F846">
        <v>36</v>
      </c>
      <c r="G846">
        <v>12</v>
      </c>
      <c r="H846">
        <v>21</v>
      </c>
      <c r="I846">
        <v>13</v>
      </c>
      <c r="J846">
        <v>88</v>
      </c>
      <c r="K846">
        <v>2</v>
      </c>
      <c r="L846" t="s">
        <v>30</v>
      </c>
    </row>
    <row r="847" spans="1:12" x14ac:dyDescent="0.25">
      <c r="A847">
        <v>202303</v>
      </c>
      <c r="B847" t="s">
        <v>50</v>
      </c>
      <c r="C847" t="s">
        <v>58</v>
      </c>
      <c r="D847" t="s">
        <v>14</v>
      </c>
      <c r="E847">
        <v>66</v>
      </c>
      <c r="F847">
        <v>35</v>
      </c>
      <c r="G847">
        <v>9</v>
      </c>
      <c r="H847">
        <v>15</v>
      </c>
      <c r="I847">
        <v>14</v>
      </c>
      <c r="J847">
        <v>66</v>
      </c>
      <c r="K847">
        <v>2</v>
      </c>
      <c r="L847" t="s">
        <v>30</v>
      </c>
    </row>
    <row r="848" spans="1:12" x14ac:dyDescent="0.25">
      <c r="A848">
        <v>202303</v>
      </c>
      <c r="B848" t="s">
        <v>51</v>
      </c>
      <c r="C848" t="s">
        <v>58</v>
      </c>
      <c r="D848" t="s">
        <v>14</v>
      </c>
      <c r="E848">
        <v>55</v>
      </c>
      <c r="F848">
        <v>33</v>
      </c>
      <c r="G848">
        <v>12</v>
      </c>
      <c r="H848">
        <v>12</v>
      </c>
      <c r="I848">
        <v>13</v>
      </c>
      <c r="J848">
        <v>55</v>
      </c>
      <c r="K848">
        <v>2</v>
      </c>
      <c r="L848" t="s">
        <v>30</v>
      </c>
    </row>
    <row r="849" spans="1:12" x14ac:dyDescent="0.25">
      <c r="A849">
        <v>202303</v>
      </c>
      <c r="B849" t="s">
        <v>52</v>
      </c>
      <c r="C849" t="s">
        <v>58</v>
      </c>
      <c r="D849" t="s">
        <v>14</v>
      </c>
      <c r="E849">
        <v>73</v>
      </c>
      <c r="F849">
        <v>38</v>
      </c>
      <c r="G849">
        <v>12</v>
      </c>
      <c r="H849">
        <v>10</v>
      </c>
      <c r="I849">
        <v>18</v>
      </c>
      <c r="J849">
        <v>73</v>
      </c>
      <c r="K849">
        <v>2</v>
      </c>
      <c r="L849" t="s">
        <v>30</v>
      </c>
    </row>
    <row r="850" spans="1:12" x14ac:dyDescent="0.25">
      <c r="A850">
        <v>202303</v>
      </c>
      <c r="B850" t="s">
        <v>53</v>
      </c>
      <c r="C850" t="s">
        <v>58</v>
      </c>
      <c r="D850">
        <v>70</v>
      </c>
      <c r="E850">
        <v>46</v>
      </c>
      <c r="F850">
        <v>37</v>
      </c>
      <c r="G850">
        <v>15</v>
      </c>
      <c r="H850">
        <v>12</v>
      </c>
      <c r="I850">
        <v>34</v>
      </c>
      <c r="J850">
        <v>70</v>
      </c>
      <c r="K850">
        <v>1</v>
      </c>
      <c r="L850" t="s">
        <v>30</v>
      </c>
    </row>
    <row r="851" spans="1:12" x14ac:dyDescent="0.25">
      <c r="A851">
        <v>202303</v>
      </c>
      <c r="B851" t="s">
        <v>54</v>
      </c>
      <c r="C851" t="s">
        <v>58</v>
      </c>
      <c r="D851">
        <v>53</v>
      </c>
      <c r="E851">
        <v>52</v>
      </c>
      <c r="F851">
        <v>38</v>
      </c>
      <c r="G851">
        <v>11</v>
      </c>
      <c r="H851">
        <v>11</v>
      </c>
      <c r="I851">
        <v>19</v>
      </c>
      <c r="J851">
        <v>53</v>
      </c>
      <c r="K851">
        <v>1</v>
      </c>
      <c r="L851" t="s">
        <v>30</v>
      </c>
    </row>
    <row r="852" spans="1:12" x14ac:dyDescent="0.25">
      <c r="A852">
        <v>202303</v>
      </c>
      <c r="B852" t="s">
        <v>55</v>
      </c>
      <c r="C852" t="s">
        <v>58</v>
      </c>
      <c r="D852">
        <v>40</v>
      </c>
      <c r="E852">
        <v>49</v>
      </c>
      <c r="F852">
        <v>11</v>
      </c>
      <c r="G852">
        <v>26</v>
      </c>
      <c r="H852">
        <v>10</v>
      </c>
      <c r="I852">
        <v>10</v>
      </c>
      <c r="J852">
        <v>49</v>
      </c>
      <c r="K852">
        <v>2</v>
      </c>
      <c r="L852" t="s">
        <v>16</v>
      </c>
    </row>
    <row r="853" spans="1:12" x14ac:dyDescent="0.25">
      <c r="A853">
        <v>202304</v>
      </c>
      <c r="B853" t="s">
        <v>198</v>
      </c>
      <c r="C853" t="s">
        <v>58</v>
      </c>
      <c r="D853">
        <v>26</v>
      </c>
      <c r="E853">
        <v>33</v>
      </c>
      <c r="F853">
        <v>35</v>
      </c>
      <c r="G853">
        <v>3</v>
      </c>
      <c r="H853">
        <v>13</v>
      </c>
      <c r="I853" t="s">
        <v>14</v>
      </c>
      <c r="J853">
        <v>35</v>
      </c>
      <c r="K853" t="s">
        <v>62</v>
      </c>
      <c r="L853" t="s">
        <v>16</v>
      </c>
    </row>
    <row r="854" spans="1:12" x14ac:dyDescent="0.25">
      <c r="A854">
        <v>202304</v>
      </c>
      <c r="B854" t="s">
        <v>199</v>
      </c>
      <c r="C854" t="s">
        <v>58</v>
      </c>
      <c r="D854">
        <v>35</v>
      </c>
      <c r="E854">
        <v>56</v>
      </c>
      <c r="F854">
        <v>34</v>
      </c>
      <c r="G854">
        <v>5</v>
      </c>
      <c r="H854">
        <v>10</v>
      </c>
      <c r="I854">
        <v>6</v>
      </c>
      <c r="J854">
        <v>56</v>
      </c>
      <c r="K854" t="s">
        <v>64</v>
      </c>
      <c r="L854" t="s">
        <v>30</v>
      </c>
    </row>
    <row r="855" spans="1:12" x14ac:dyDescent="0.25">
      <c r="A855">
        <v>202304</v>
      </c>
      <c r="B855" t="s">
        <v>200</v>
      </c>
      <c r="C855" t="s">
        <v>58</v>
      </c>
      <c r="D855">
        <v>52</v>
      </c>
      <c r="E855">
        <v>71</v>
      </c>
      <c r="F855">
        <v>36</v>
      </c>
      <c r="G855">
        <v>9</v>
      </c>
      <c r="H855">
        <v>12</v>
      </c>
      <c r="I855">
        <v>15</v>
      </c>
      <c r="J855">
        <v>71</v>
      </c>
      <c r="K855" t="s">
        <v>64</v>
      </c>
      <c r="L855" t="s">
        <v>30</v>
      </c>
    </row>
    <row r="856" spans="1:12" x14ac:dyDescent="0.25">
      <c r="A856">
        <v>202304</v>
      </c>
      <c r="B856" t="s">
        <v>201</v>
      </c>
      <c r="C856" t="s">
        <v>58</v>
      </c>
      <c r="D856">
        <v>51</v>
      </c>
      <c r="E856">
        <v>69</v>
      </c>
      <c r="F856">
        <v>35</v>
      </c>
      <c r="G856">
        <v>6</v>
      </c>
      <c r="H856">
        <v>11</v>
      </c>
      <c r="I856">
        <v>8</v>
      </c>
      <c r="J856">
        <v>69</v>
      </c>
      <c r="K856" t="s">
        <v>64</v>
      </c>
      <c r="L856" t="s">
        <v>30</v>
      </c>
    </row>
    <row r="857" spans="1:12" x14ac:dyDescent="0.25">
      <c r="A857">
        <v>202304</v>
      </c>
      <c r="B857" t="s">
        <v>202</v>
      </c>
      <c r="C857" t="s">
        <v>58</v>
      </c>
      <c r="D857">
        <v>52</v>
      </c>
      <c r="E857">
        <v>71</v>
      </c>
      <c r="F857">
        <v>39</v>
      </c>
      <c r="G857">
        <v>9</v>
      </c>
      <c r="H857">
        <v>14</v>
      </c>
      <c r="I857">
        <v>12</v>
      </c>
      <c r="J857">
        <v>71</v>
      </c>
      <c r="K857" t="s">
        <v>64</v>
      </c>
      <c r="L857" t="s">
        <v>30</v>
      </c>
    </row>
    <row r="858" spans="1:12" x14ac:dyDescent="0.25">
      <c r="A858">
        <v>202304</v>
      </c>
      <c r="B858" t="s">
        <v>203</v>
      </c>
      <c r="C858" t="s">
        <v>58</v>
      </c>
      <c r="D858">
        <v>56</v>
      </c>
      <c r="E858">
        <v>76</v>
      </c>
      <c r="F858">
        <v>36</v>
      </c>
      <c r="G858">
        <v>7</v>
      </c>
      <c r="H858">
        <v>17</v>
      </c>
      <c r="I858">
        <v>12</v>
      </c>
      <c r="J858">
        <v>76</v>
      </c>
      <c r="K858" t="s">
        <v>64</v>
      </c>
      <c r="L858" t="s">
        <v>30</v>
      </c>
    </row>
    <row r="859" spans="1:12" x14ac:dyDescent="0.25">
      <c r="A859">
        <v>202304</v>
      </c>
      <c r="B859" t="s">
        <v>204</v>
      </c>
      <c r="C859" t="s">
        <v>58</v>
      </c>
      <c r="D859">
        <v>47</v>
      </c>
      <c r="E859">
        <v>60</v>
      </c>
      <c r="F859">
        <v>39</v>
      </c>
      <c r="G859">
        <v>7</v>
      </c>
      <c r="H859">
        <v>13</v>
      </c>
      <c r="I859">
        <v>7</v>
      </c>
      <c r="J859">
        <v>60</v>
      </c>
      <c r="K859" t="s">
        <v>64</v>
      </c>
      <c r="L859" t="s">
        <v>30</v>
      </c>
    </row>
    <row r="860" spans="1:12" x14ac:dyDescent="0.25">
      <c r="A860">
        <v>202304</v>
      </c>
      <c r="B860" t="s">
        <v>205</v>
      </c>
      <c r="C860" t="s">
        <v>58</v>
      </c>
      <c r="D860">
        <v>57</v>
      </c>
      <c r="E860">
        <v>82</v>
      </c>
      <c r="F860">
        <v>38</v>
      </c>
      <c r="G860">
        <v>8</v>
      </c>
      <c r="H860">
        <v>25</v>
      </c>
      <c r="I860">
        <v>8</v>
      </c>
      <c r="J860">
        <v>82</v>
      </c>
      <c r="K860" t="s">
        <v>64</v>
      </c>
      <c r="L860" t="s">
        <v>30</v>
      </c>
    </row>
    <row r="861" spans="1:12" x14ac:dyDescent="0.25">
      <c r="A861">
        <v>202304</v>
      </c>
      <c r="B861" t="s">
        <v>206</v>
      </c>
      <c r="C861" t="s">
        <v>58</v>
      </c>
      <c r="D861">
        <v>51</v>
      </c>
      <c r="E861">
        <v>66</v>
      </c>
      <c r="F861">
        <v>37</v>
      </c>
      <c r="G861">
        <v>8</v>
      </c>
      <c r="H861">
        <v>14</v>
      </c>
      <c r="I861">
        <v>11</v>
      </c>
      <c r="J861">
        <v>66</v>
      </c>
      <c r="K861" t="s">
        <v>64</v>
      </c>
      <c r="L861" t="s">
        <v>30</v>
      </c>
    </row>
    <row r="862" spans="1:12" x14ac:dyDescent="0.25">
      <c r="A862">
        <v>202304</v>
      </c>
      <c r="B862" t="s">
        <v>207</v>
      </c>
      <c r="C862" t="s">
        <v>58</v>
      </c>
      <c r="D862">
        <v>50</v>
      </c>
      <c r="E862">
        <v>57</v>
      </c>
      <c r="F862">
        <v>35</v>
      </c>
      <c r="G862">
        <v>6</v>
      </c>
      <c r="H862">
        <v>8</v>
      </c>
      <c r="I862">
        <v>5</v>
      </c>
      <c r="J862">
        <v>57</v>
      </c>
      <c r="K862" t="s">
        <v>64</v>
      </c>
      <c r="L862" t="s">
        <v>30</v>
      </c>
    </row>
    <row r="863" spans="1:12" x14ac:dyDescent="0.25">
      <c r="A863">
        <v>202304</v>
      </c>
      <c r="B863" t="s">
        <v>208</v>
      </c>
      <c r="C863" t="s">
        <v>58</v>
      </c>
      <c r="D863">
        <v>26</v>
      </c>
      <c r="E863">
        <v>47</v>
      </c>
      <c r="F863">
        <v>33</v>
      </c>
      <c r="G863">
        <v>3</v>
      </c>
      <c r="H863">
        <v>7</v>
      </c>
      <c r="I863" t="s">
        <v>14</v>
      </c>
      <c r="J863">
        <v>47</v>
      </c>
      <c r="K863" t="s">
        <v>64</v>
      </c>
      <c r="L863" t="s">
        <v>16</v>
      </c>
    </row>
    <row r="864" spans="1:12" x14ac:dyDescent="0.25">
      <c r="A864">
        <v>202304</v>
      </c>
      <c r="B864" t="s">
        <v>209</v>
      </c>
      <c r="C864" t="s">
        <v>58</v>
      </c>
      <c r="D864">
        <v>28</v>
      </c>
      <c r="E864">
        <v>53</v>
      </c>
      <c r="F864">
        <v>34</v>
      </c>
      <c r="G864">
        <v>3</v>
      </c>
      <c r="H864">
        <v>6</v>
      </c>
      <c r="I864" t="s">
        <v>14</v>
      </c>
      <c r="J864">
        <v>53</v>
      </c>
      <c r="K864" t="s">
        <v>64</v>
      </c>
      <c r="L864" t="s">
        <v>30</v>
      </c>
    </row>
    <row r="865" spans="1:12" x14ac:dyDescent="0.25">
      <c r="A865">
        <v>202304</v>
      </c>
      <c r="B865" t="s">
        <v>210</v>
      </c>
      <c r="C865" t="s">
        <v>58</v>
      </c>
      <c r="D865">
        <v>40</v>
      </c>
      <c r="E865">
        <v>60</v>
      </c>
      <c r="F865">
        <v>50</v>
      </c>
      <c r="G865">
        <v>4</v>
      </c>
      <c r="H865">
        <v>9</v>
      </c>
      <c r="I865">
        <v>7</v>
      </c>
      <c r="J865">
        <v>60</v>
      </c>
      <c r="K865" t="s">
        <v>64</v>
      </c>
      <c r="L865" t="s">
        <v>30</v>
      </c>
    </row>
    <row r="866" spans="1:12" x14ac:dyDescent="0.25">
      <c r="A866">
        <v>202304</v>
      </c>
      <c r="B866" t="s">
        <v>211</v>
      </c>
      <c r="C866" t="s">
        <v>58</v>
      </c>
      <c r="D866">
        <v>50</v>
      </c>
      <c r="E866">
        <v>63</v>
      </c>
      <c r="F866">
        <v>51</v>
      </c>
      <c r="G866">
        <v>5</v>
      </c>
      <c r="H866">
        <v>11</v>
      </c>
      <c r="I866">
        <v>11</v>
      </c>
      <c r="J866">
        <v>63</v>
      </c>
      <c r="K866" t="s">
        <v>64</v>
      </c>
      <c r="L866" t="s">
        <v>30</v>
      </c>
    </row>
    <row r="867" spans="1:12" x14ac:dyDescent="0.25">
      <c r="A867">
        <v>202304</v>
      </c>
      <c r="B867" t="s">
        <v>212</v>
      </c>
      <c r="C867" t="s">
        <v>58</v>
      </c>
      <c r="D867">
        <v>45</v>
      </c>
      <c r="E867">
        <v>58</v>
      </c>
      <c r="F867">
        <v>50</v>
      </c>
      <c r="G867">
        <v>6</v>
      </c>
      <c r="H867">
        <v>9</v>
      </c>
      <c r="I867">
        <v>13</v>
      </c>
      <c r="J867">
        <v>58</v>
      </c>
      <c r="K867" t="s">
        <v>64</v>
      </c>
      <c r="L867" t="s">
        <v>30</v>
      </c>
    </row>
    <row r="868" spans="1:12" x14ac:dyDescent="0.25">
      <c r="A868">
        <v>202304</v>
      </c>
      <c r="B868" t="s">
        <v>213</v>
      </c>
      <c r="C868" t="s">
        <v>58</v>
      </c>
      <c r="D868">
        <v>46</v>
      </c>
      <c r="E868">
        <v>60</v>
      </c>
      <c r="F868">
        <v>49</v>
      </c>
      <c r="G868">
        <v>6</v>
      </c>
      <c r="H868">
        <v>15</v>
      </c>
      <c r="I868">
        <v>10</v>
      </c>
      <c r="J868">
        <v>60</v>
      </c>
      <c r="K868" t="s">
        <v>64</v>
      </c>
      <c r="L868" t="s">
        <v>30</v>
      </c>
    </row>
    <row r="869" spans="1:12" x14ac:dyDescent="0.25">
      <c r="A869">
        <v>202304</v>
      </c>
      <c r="B869" t="s">
        <v>214</v>
      </c>
      <c r="C869" t="s">
        <v>58</v>
      </c>
      <c r="D869">
        <v>41</v>
      </c>
      <c r="E869">
        <v>63</v>
      </c>
      <c r="F869">
        <v>48</v>
      </c>
      <c r="G869">
        <v>5</v>
      </c>
      <c r="H869">
        <v>15</v>
      </c>
      <c r="I869">
        <v>8</v>
      </c>
      <c r="J869">
        <v>63</v>
      </c>
      <c r="K869" t="s">
        <v>64</v>
      </c>
      <c r="L869" t="s">
        <v>30</v>
      </c>
    </row>
    <row r="870" spans="1:12" x14ac:dyDescent="0.25">
      <c r="A870">
        <v>202304</v>
      </c>
      <c r="B870" t="s">
        <v>215</v>
      </c>
      <c r="C870" t="s">
        <v>58</v>
      </c>
      <c r="D870">
        <v>47</v>
      </c>
      <c r="E870">
        <v>64</v>
      </c>
      <c r="F870">
        <v>51</v>
      </c>
      <c r="G870">
        <v>7</v>
      </c>
      <c r="H870">
        <v>21</v>
      </c>
      <c r="I870">
        <v>12</v>
      </c>
      <c r="J870">
        <v>64</v>
      </c>
      <c r="K870" t="s">
        <v>64</v>
      </c>
      <c r="L870" t="s">
        <v>30</v>
      </c>
    </row>
    <row r="871" spans="1:12" x14ac:dyDescent="0.25">
      <c r="A871">
        <v>202304</v>
      </c>
      <c r="B871" t="s">
        <v>216</v>
      </c>
      <c r="C871" t="s">
        <v>58</v>
      </c>
      <c r="D871">
        <v>51</v>
      </c>
      <c r="E871">
        <v>68</v>
      </c>
      <c r="F871">
        <v>48</v>
      </c>
      <c r="G871">
        <v>9</v>
      </c>
      <c r="H871">
        <v>23</v>
      </c>
      <c r="I871">
        <v>12</v>
      </c>
      <c r="J871">
        <v>68</v>
      </c>
      <c r="K871" t="s">
        <v>64</v>
      </c>
      <c r="L871" t="s">
        <v>30</v>
      </c>
    </row>
    <row r="872" spans="1:12" x14ac:dyDescent="0.25">
      <c r="A872">
        <v>202304</v>
      </c>
      <c r="B872" t="s">
        <v>148</v>
      </c>
      <c r="C872" t="s">
        <v>58</v>
      </c>
      <c r="D872">
        <v>43</v>
      </c>
      <c r="E872">
        <v>61</v>
      </c>
      <c r="F872">
        <v>49</v>
      </c>
      <c r="G872">
        <v>9</v>
      </c>
      <c r="H872">
        <v>24</v>
      </c>
      <c r="I872">
        <v>11</v>
      </c>
      <c r="J872">
        <v>61</v>
      </c>
      <c r="K872" t="s">
        <v>64</v>
      </c>
      <c r="L872" t="s">
        <v>30</v>
      </c>
    </row>
    <row r="873" spans="1:12" x14ac:dyDescent="0.25">
      <c r="A873">
        <v>202304</v>
      </c>
      <c r="B873" t="s">
        <v>149</v>
      </c>
      <c r="C873" t="s">
        <v>58</v>
      </c>
      <c r="D873">
        <v>51</v>
      </c>
      <c r="E873" t="s">
        <v>14</v>
      </c>
      <c r="F873">
        <v>50</v>
      </c>
      <c r="G873">
        <v>10</v>
      </c>
      <c r="H873">
        <v>22</v>
      </c>
      <c r="I873">
        <v>11</v>
      </c>
      <c r="J873">
        <v>51</v>
      </c>
      <c r="K873" t="s">
        <v>15</v>
      </c>
      <c r="L873" t="s">
        <v>30</v>
      </c>
    </row>
    <row r="874" spans="1:12" x14ac:dyDescent="0.25">
      <c r="A874">
        <v>202304</v>
      </c>
      <c r="B874" t="s">
        <v>150</v>
      </c>
      <c r="C874" t="s">
        <v>58</v>
      </c>
      <c r="D874">
        <v>43</v>
      </c>
      <c r="E874" t="s">
        <v>14</v>
      </c>
      <c r="F874">
        <v>50</v>
      </c>
      <c r="G874">
        <v>19</v>
      </c>
      <c r="H874">
        <v>21</v>
      </c>
      <c r="I874">
        <v>10</v>
      </c>
      <c r="J874">
        <v>50</v>
      </c>
      <c r="K874" t="s">
        <v>62</v>
      </c>
      <c r="L874" t="s">
        <v>16</v>
      </c>
    </row>
    <row r="875" spans="1:12" x14ac:dyDescent="0.25">
      <c r="A875">
        <v>202304</v>
      </c>
      <c r="B875" t="s">
        <v>151</v>
      </c>
      <c r="C875" t="s">
        <v>58</v>
      </c>
      <c r="D875">
        <v>42</v>
      </c>
      <c r="E875" t="s">
        <v>14</v>
      </c>
      <c r="F875">
        <v>50</v>
      </c>
      <c r="G875">
        <v>8</v>
      </c>
      <c r="H875">
        <v>21</v>
      </c>
      <c r="I875">
        <v>6</v>
      </c>
      <c r="J875">
        <v>50</v>
      </c>
      <c r="K875" t="s">
        <v>62</v>
      </c>
      <c r="L875" t="s">
        <v>16</v>
      </c>
    </row>
    <row r="876" spans="1:12" x14ac:dyDescent="0.25">
      <c r="A876">
        <v>202304</v>
      </c>
      <c r="B876" t="s">
        <v>152</v>
      </c>
      <c r="C876" t="s">
        <v>58</v>
      </c>
      <c r="D876">
        <v>45</v>
      </c>
      <c r="E876" t="s">
        <v>14</v>
      </c>
      <c r="F876">
        <v>51</v>
      </c>
      <c r="G876">
        <v>24</v>
      </c>
      <c r="H876">
        <v>18</v>
      </c>
      <c r="I876">
        <v>14</v>
      </c>
      <c r="J876">
        <v>51</v>
      </c>
      <c r="K876" t="s">
        <v>62</v>
      </c>
      <c r="L876" t="s">
        <v>30</v>
      </c>
    </row>
    <row r="877" spans="1:12" x14ac:dyDescent="0.25">
      <c r="A877">
        <v>202304</v>
      </c>
      <c r="B877" t="s">
        <v>153</v>
      </c>
      <c r="C877" t="s">
        <v>58</v>
      </c>
      <c r="D877">
        <v>29</v>
      </c>
      <c r="E877" t="s">
        <v>14</v>
      </c>
      <c r="F877">
        <v>50</v>
      </c>
      <c r="G877">
        <v>10</v>
      </c>
      <c r="H877">
        <v>19</v>
      </c>
      <c r="I877">
        <v>9</v>
      </c>
      <c r="J877">
        <v>50</v>
      </c>
      <c r="K877" t="s">
        <v>62</v>
      </c>
      <c r="L877" t="s">
        <v>16</v>
      </c>
    </row>
    <row r="878" spans="1:12" x14ac:dyDescent="0.25">
      <c r="A878">
        <v>202304</v>
      </c>
      <c r="B878" t="s">
        <v>154</v>
      </c>
      <c r="C878" t="s">
        <v>58</v>
      </c>
      <c r="D878">
        <v>44</v>
      </c>
      <c r="E878" t="s">
        <v>14</v>
      </c>
      <c r="F878">
        <v>51</v>
      </c>
      <c r="G878">
        <v>26</v>
      </c>
      <c r="H878">
        <v>19</v>
      </c>
      <c r="I878">
        <v>19</v>
      </c>
      <c r="J878">
        <v>51</v>
      </c>
      <c r="K878" t="s">
        <v>62</v>
      </c>
      <c r="L878" t="s">
        <v>30</v>
      </c>
    </row>
    <row r="879" spans="1:12" x14ac:dyDescent="0.25">
      <c r="A879">
        <v>202304</v>
      </c>
      <c r="B879" t="s">
        <v>155</v>
      </c>
      <c r="C879" t="s">
        <v>58</v>
      </c>
      <c r="D879">
        <v>49</v>
      </c>
      <c r="E879" t="s">
        <v>14</v>
      </c>
      <c r="F879">
        <v>50</v>
      </c>
      <c r="G879">
        <v>12</v>
      </c>
      <c r="H879">
        <v>23</v>
      </c>
      <c r="I879">
        <v>14</v>
      </c>
      <c r="J879">
        <v>50</v>
      </c>
      <c r="K879" t="s">
        <v>62</v>
      </c>
      <c r="L879" t="s">
        <v>16</v>
      </c>
    </row>
    <row r="880" spans="1:12" x14ac:dyDescent="0.25">
      <c r="A880">
        <v>202304</v>
      </c>
      <c r="B880" t="s">
        <v>156</v>
      </c>
      <c r="C880" t="s">
        <v>58</v>
      </c>
      <c r="D880">
        <v>61</v>
      </c>
      <c r="E880" t="s">
        <v>14</v>
      </c>
      <c r="F880">
        <v>50</v>
      </c>
      <c r="G880">
        <v>11</v>
      </c>
      <c r="H880">
        <v>16</v>
      </c>
      <c r="I880">
        <v>14</v>
      </c>
      <c r="J880">
        <v>61</v>
      </c>
      <c r="K880" t="s">
        <v>15</v>
      </c>
      <c r="L880" t="s">
        <v>30</v>
      </c>
    </row>
    <row r="881" spans="1:12" x14ac:dyDescent="0.25">
      <c r="A881">
        <v>202304</v>
      </c>
      <c r="B881" t="s">
        <v>157</v>
      </c>
      <c r="C881" t="s">
        <v>58</v>
      </c>
      <c r="D881">
        <v>64</v>
      </c>
      <c r="E881">
        <v>46</v>
      </c>
      <c r="F881">
        <v>50</v>
      </c>
      <c r="G881">
        <v>9</v>
      </c>
      <c r="H881">
        <v>18</v>
      </c>
      <c r="I881">
        <v>12</v>
      </c>
      <c r="J881">
        <v>64</v>
      </c>
      <c r="K881" t="s">
        <v>15</v>
      </c>
      <c r="L881" t="s">
        <v>30</v>
      </c>
    </row>
    <row r="882" spans="1:12" x14ac:dyDescent="0.25">
      <c r="A882">
        <v>202304</v>
      </c>
      <c r="B882" t="s">
        <v>158</v>
      </c>
      <c r="C882" t="s">
        <v>58</v>
      </c>
      <c r="D882">
        <v>64</v>
      </c>
      <c r="E882">
        <v>50</v>
      </c>
      <c r="F882">
        <v>50</v>
      </c>
      <c r="G882">
        <v>12</v>
      </c>
      <c r="H882">
        <v>26</v>
      </c>
      <c r="I882">
        <v>14</v>
      </c>
      <c r="J882">
        <v>64</v>
      </c>
      <c r="K882" t="s">
        <v>15</v>
      </c>
      <c r="L882" t="s">
        <v>30</v>
      </c>
    </row>
    <row r="883" spans="1:12" x14ac:dyDescent="0.25">
      <c r="A883">
        <v>202305</v>
      </c>
      <c r="B883" t="s">
        <v>159</v>
      </c>
      <c r="C883" t="s">
        <v>58</v>
      </c>
      <c r="D883">
        <v>56</v>
      </c>
      <c r="E883">
        <v>80</v>
      </c>
      <c r="F883">
        <v>50</v>
      </c>
      <c r="G883">
        <v>12</v>
      </c>
      <c r="H883">
        <v>21</v>
      </c>
      <c r="I883">
        <v>10</v>
      </c>
      <c r="J883">
        <v>80</v>
      </c>
      <c r="K883" t="s">
        <v>64</v>
      </c>
      <c r="L883" t="s">
        <v>30</v>
      </c>
    </row>
    <row r="884" spans="1:12" x14ac:dyDescent="0.25">
      <c r="A884">
        <v>202305</v>
      </c>
      <c r="B884" t="s">
        <v>160</v>
      </c>
      <c r="C884" t="s">
        <v>58</v>
      </c>
      <c r="D884">
        <v>76</v>
      </c>
      <c r="E884">
        <v>106</v>
      </c>
      <c r="F884">
        <v>51</v>
      </c>
      <c r="G884">
        <v>23</v>
      </c>
      <c r="H884" t="s">
        <v>14</v>
      </c>
      <c r="I884">
        <v>21</v>
      </c>
      <c r="J884">
        <v>106</v>
      </c>
      <c r="K884" t="s">
        <v>64</v>
      </c>
      <c r="L884" t="s">
        <v>60</v>
      </c>
    </row>
    <row r="885" spans="1:12" x14ac:dyDescent="0.25">
      <c r="A885">
        <v>202305</v>
      </c>
      <c r="B885" t="s">
        <v>161</v>
      </c>
      <c r="C885" t="s">
        <v>58</v>
      </c>
      <c r="D885">
        <v>52</v>
      </c>
      <c r="E885">
        <v>69</v>
      </c>
      <c r="F885">
        <v>50</v>
      </c>
      <c r="G885">
        <v>9</v>
      </c>
      <c r="H885">
        <v>14</v>
      </c>
      <c r="I885">
        <v>12</v>
      </c>
      <c r="J885">
        <v>69</v>
      </c>
      <c r="K885" t="s">
        <v>64</v>
      </c>
      <c r="L885" t="s">
        <v>30</v>
      </c>
    </row>
    <row r="886" spans="1:12" x14ac:dyDescent="0.25">
      <c r="A886">
        <v>202305</v>
      </c>
      <c r="B886" t="s">
        <v>162</v>
      </c>
      <c r="C886" t="s">
        <v>58</v>
      </c>
      <c r="D886">
        <v>34</v>
      </c>
      <c r="E886">
        <v>50</v>
      </c>
      <c r="F886">
        <v>49</v>
      </c>
      <c r="G886">
        <v>9</v>
      </c>
      <c r="H886">
        <v>19</v>
      </c>
      <c r="I886">
        <v>12</v>
      </c>
      <c r="J886">
        <v>50</v>
      </c>
      <c r="K886" t="s">
        <v>64</v>
      </c>
      <c r="L886" t="s">
        <v>16</v>
      </c>
    </row>
    <row r="887" spans="1:12" x14ac:dyDescent="0.25">
      <c r="A887">
        <v>202305</v>
      </c>
      <c r="B887" t="s">
        <v>163</v>
      </c>
      <c r="C887" t="s">
        <v>58</v>
      </c>
      <c r="D887">
        <v>47</v>
      </c>
      <c r="E887">
        <v>72</v>
      </c>
      <c r="F887">
        <v>50</v>
      </c>
      <c r="G887">
        <v>17</v>
      </c>
      <c r="H887">
        <v>22</v>
      </c>
      <c r="I887">
        <v>15</v>
      </c>
      <c r="J887">
        <v>72</v>
      </c>
      <c r="K887" t="s">
        <v>64</v>
      </c>
      <c r="L887" t="s">
        <v>30</v>
      </c>
    </row>
    <row r="888" spans="1:12" x14ac:dyDescent="0.25">
      <c r="A888">
        <v>202305</v>
      </c>
      <c r="B888" t="s">
        <v>164</v>
      </c>
      <c r="C888" t="s">
        <v>58</v>
      </c>
      <c r="D888">
        <v>47</v>
      </c>
      <c r="E888">
        <v>67</v>
      </c>
      <c r="F888">
        <v>50</v>
      </c>
      <c r="G888">
        <v>9</v>
      </c>
      <c r="H888">
        <v>26</v>
      </c>
      <c r="I888">
        <v>12</v>
      </c>
      <c r="J888">
        <v>67</v>
      </c>
      <c r="K888" t="s">
        <v>64</v>
      </c>
      <c r="L888" t="s">
        <v>30</v>
      </c>
    </row>
    <row r="889" spans="1:12" x14ac:dyDescent="0.25">
      <c r="A889">
        <v>202305</v>
      </c>
      <c r="B889" t="s">
        <v>165</v>
      </c>
      <c r="C889" t="s">
        <v>58</v>
      </c>
      <c r="D889">
        <v>54</v>
      </c>
      <c r="E889">
        <v>75</v>
      </c>
      <c r="F889">
        <v>49</v>
      </c>
      <c r="G889">
        <v>18</v>
      </c>
      <c r="H889">
        <v>23</v>
      </c>
      <c r="I889">
        <v>19</v>
      </c>
      <c r="J889">
        <v>75</v>
      </c>
      <c r="K889" t="s">
        <v>64</v>
      </c>
      <c r="L889" t="s">
        <v>30</v>
      </c>
    </row>
    <row r="890" spans="1:12" x14ac:dyDescent="0.25">
      <c r="A890">
        <v>202305</v>
      </c>
      <c r="B890" t="s">
        <v>166</v>
      </c>
      <c r="C890" t="s">
        <v>58</v>
      </c>
      <c r="D890">
        <v>62</v>
      </c>
      <c r="E890">
        <v>86</v>
      </c>
      <c r="F890">
        <v>50</v>
      </c>
      <c r="G890">
        <v>14</v>
      </c>
      <c r="H890">
        <v>29</v>
      </c>
      <c r="I890">
        <v>13</v>
      </c>
      <c r="J890">
        <v>86</v>
      </c>
      <c r="K890" t="s">
        <v>64</v>
      </c>
      <c r="L890" t="s">
        <v>30</v>
      </c>
    </row>
    <row r="891" spans="1:12" x14ac:dyDescent="0.25">
      <c r="A891">
        <v>202305</v>
      </c>
      <c r="B891" t="s">
        <v>167</v>
      </c>
      <c r="C891" t="s">
        <v>58</v>
      </c>
      <c r="D891">
        <v>47</v>
      </c>
      <c r="E891">
        <v>68</v>
      </c>
      <c r="F891">
        <v>50</v>
      </c>
      <c r="G891">
        <v>16</v>
      </c>
      <c r="H891">
        <v>27</v>
      </c>
      <c r="I891">
        <v>16</v>
      </c>
      <c r="J891">
        <v>68</v>
      </c>
      <c r="K891" t="s">
        <v>64</v>
      </c>
      <c r="L891" t="s">
        <v>30</v>
      </c>
    </row>
    <row r="892" spans="1:12" x14ac:dyDescent="0.25">
      <c r="A892">
        <v>202305</v>
      </c>
      <c r="B892" t="s">
        <v>168</v>
      </c>
      <c r="C892" t="s">
        <v>58</v>
      </c>
      <c r="D892">
        <v>73</v>
      </c>
      <c r="E892">
        <v>103</v>
      </c>
      <c r="F892">
        <v>51</v>
      </c>
      <c r="G892">
        <v>12</v>
      </c>
      <c r="H892">
        <v>24</v>
      </c>
      <c r="I892">
        <v>16</v>
      </c>
      <c r="J892">
        <v>103</v>
      </c>
      <c r="K892" t="s">
        <v>64</v>
      </c>
      <c r="L892" t="s">
        <v>60</v>
      </c>
    </row>
    <row r="893" spans="1:12" x14ac:dyDescent="0.25">
      <c r="A893">
        <v>202305</v>
      </c>
      <c r="B893" t="s">
        <v>169</v>
      </c>
      <c r="C893" t="s">
        <v>58</v>
      </c>
      <c r="D893">
        <v>65</v>
      </c>
      <c r="E893">
        <v>94</v>
      </c>
      <c r="F893">
        <v>51</v>
      </c>
      <c r="G893">
        <v>9</v>
      </c>
      <c r="H893">
        <v>16</v>
      </c>
      <c r="I893">
        <v>15</v>
      </c>
      <c r="J893">
        <v>94</v>
      </c>
      <c r="K893" t="s">
        <v>64</v>
      </c>
      <c r="L893" t="s">
        <v>30</v>
      </c>
    </row>
    <row r="894" spans="1:12" x14ac:dyDescent="0.25">
      <c r="A894">
        <v>202305</v>
      </c>
      <c r="B894" t="s">
        <v>170</v>
      </c>
      <c r="C894" t="s">
        <v>58</v>
      </c>
      <c r="D894">
        <v>35</v>
      </c>
      <c r="E894">
        <v>51</v>
      </c>
      <c r="F894">
        <v>52</v>
      </c>
      <c r="G894">
        <v>2</v>
      </c>
      <c r="H894">
        <v>16</v>
      </c>
      <c r="I894">
        <v>10</v>
      </c>
      <c r="J894">
        <v>52</v>
      </c>
      <c r="K894" t="s">
        <v>62</v>
      </c>
      <c r="L894" t="s">
        <v>30</v>
      </c>
    </row>
    <row r="895" spans="1:12" x14ac:dyDescent="0.25">
      <c r="A895">
        <v>202305</v>
      </c>
      <c r="B895" t="s">
        <v>171</v>
      </c>
      <c r="C895" t="s">
        <v>58</v>
      </c>
      <c r="D895">
        <v>54</v>
      </c>
      <c r="E895">
        <v>78</v>
      </c>
      <c r="F895">
        <v>51</v>
      </c>
      <c r="G895">
        <v>8</v>
      </c>
      <c r="H895">
        <v>19</v>
      </c>
      <c r="I895">
        <v>17</v>
      </c>
      <c r="J895">
        <v>78</v>
      </c>
      <c r="K895" t="s">
        <v>64</v>
      </c>
      <c r="L895" t="s">
        <v>30</v>
      </c>
    </row>
    <row r="896" spans="1:12" x14ac:dyDescent="0.25">
      <c r="A896">
        <v>202305</v>
      </c>
      <c r="B896" t="s">
        <v>172</v>
      </c>
      <c r="C896" t="s">
        <v>58</v>
      </c>
      <c r="D896" t="s">
        <v>14</v>
      </c>
      <c r="E896">
        <v>57</v>
      </c>
      <c r="F896">
        <v>50</v>
      </c>
      <c r="G896">
        <v>6</v>
      </c>
      <c r="H896">
        <v>22</v>
      </c>
      <c r="I896">
        <v>13</v>
      </c>
      <c r="J896">
        <v>57</v>
      </c>
      <c r="K896" t="s">
        <v>64</v>
      </c>
      <c r="L896" t="s">
        <v>30</v>
      </c>
    </row>
    <row r="897" spans="1:12" x14ac:dyDescent="0.25">
      <c r="A897">
        <v>202305</v>
      </c>
      <c r="B897" t="s">
        <v>173</v>
      </c>
      <c r="C897" t="s">
        <v>58</v>
      </c>
      <c r="D897">
        <v>54</v>
      </c>
      <c r="E897">
        <v>74</v>
      </c>
      <c r="F897">
        <v>50</v>
      </c>
      <c r="G897">
        <v>9</v>
      </c>
      <c r="H897">
        <v>25</v>
      </c>
      <c r="I897">
        <v>12</v>
      </c>
      <c r="J897">
        <v>74</v>
      </c>
      <c r="K897" t="s">
        <v>64</v>
      </c>
      <c r="L897" t="s">
        <v>30</v>
      </c>
    </row>
    <row r="898" spans="1:12" x14ac:dyDescent="0.25">
      <c r="A898">
        <v>202305</v>
      </c>
      <c r="B898" t="s">
        <v>174</v>
      </c>
      <c r="C898" t="s">
        <v>58</v>
      </c>
      <c r="D898">
        <v>64</v>
      </c>
      <c r="E898">
        <v>80</v>
      </c>
      <c r="F898">
        <v>51</v>
      </c>
      <c r="G898">
        <v>6</v>
      </c>
      <c r="H898">
        <v>31</v>
      </c>
      <c r="I898">
        <v>11</v>
      </c>
      <c r="J898">
        <v>80</v>
      </c>
      <c r="K898" t="s">
        <v>64</v>
      </c>
      <c r="L898" t="s">
        <v>30</v>
      </c>
    </row>
    <row r="899" spans="1:12" x14ac:dyDescent="0.25">
      <c r="A899">
        <v>202305</v>
      </c>
      <c r="B899" t="s">
        <v>175</v>
      </c>
      <c r="C899" t="s">
        <v>58</v>
      </c>
      <c r="D899">
        <v>58</v>
      </c>
      <c r="E899">
        <v>83</v>
      </c>
      <c r="F899">
        <v>51</v>
      </c>
      <c r="G899">
        <v>7</v>
      </c>
      <c r="H899">
        <v>28</v>
      </c>
      <c r="I899">
        <v>14</v>
      </c>
      <c r="J899">
        <v>83</v>
      </c>
      <c r="K899" t="s">
        <v>64</v>
      </c>
      <c r="L899" t="s">
        <v>30</v>
      </c>
    </row>
    <row r="900" spans="1:12" x14ac:dyDescent="0.25">
      <c r="A900">
        <v>202305</v>
      </c>
      <c r="B900" t="s">
        <v>176</v>
      </c>
      <c r="C900" t="s">
        <v>58</v>
      </c>
      <c r="D900">
        <v>62</v>
      </c>
      <c r="E900">
        <v>85</v>
      </c>
      <c r="F900">
        <v>51</v>
      </c>
      <c r="G900">
        <v>6</v>
      </c>
      <c r="H900">
        <v>26</v>
      </c>
      <c r="I900">
        <v>11</v>
      </c>
      <c r="J900">
        <v>85</v>
      </c>
      <c r="K900" t="s">
        <v>64</v>
      </c>
      <c r="L900" t="s">
        <v>30</v>
      </c>
    </row>
    <row r="901" spans="1:12" x14ac:dyDescent="0.25">
      <c r="A901">
        <v>202305</v>
      </c>
      <c r="B901" t="s">
        <v>177</v>
      </c>
      <c r="C901" t="s">
        <v>58</v>
      </c>
      <c r="D901">
        <v>77</v>
      </c>
      <c r="E901">
        <v>107</v>
      </c>
      <c r="F901">
        <v>51</v>
      </c>
      <c r="G901">
        <v>6</v>
      </c>
      <c r="H901">
        <v>22</v>
      </c>
      <c r="I901">
        <v>16</v>
      </c>
      <c r="J901">
        <v>107</v>
      </c>
      <c r="K901" t="s">
        <v>64</v>
      </c>
      <c r="L901" t="s">
        <v>60</v>
      </c>
    </row>
    <row r="902" spans="1:12" x14ac:dyDescent="0.25">
      <c r="A902">
        <v>202305</v>
      </c>
      <c r="B902" t="s">
        <v>178</v>
      </c>
      <c r="C902" t="s">
        <v>58</v>
      </c>
      <c r="D902">
        <v>74</v>
      </c>
      <c r="E902">
        <v>95</v>
      </c>
      <c r="F902">
        <v>53</v>
      </c>
      <c r="G902">
        <v>7</v>
      </c>
      <c r="H902">
        <v>25</v>
      </c>
      <c r="I902">
        <v>15</v>
      </c>
      <c r="J902">
        <v>95</v>
      </c>
      <c r="K902" t="s">
        <v>64</v>
      </c>
      <c r="L902" t="s">
        <v>30</v>
      </c>
    </row>
    <row r="903" spans="1:12" x14ac:dyDescent="0.25">
      <c r="A903">
        <v>202305</v>
      </c>
      <c r="B903" t="s">
        <v>179</v>
      </c>
      <c r="C903" t="s">
        <v>58</v>
      </c>
      <c r="D903">
        <v>67</v>
      </c>
      <c r="E903">
        <v>90</v>
      </c>
      <c r="F903">
        <v>51</v>
      </c>
      <c r="G903">
        <v>11</v>
      </c>
      <c r="H903">
        <v>24</v>
      </c>
      <c r="I903">
        <v>12</v>
      </c>
      <c r="J903">
        <v>90</v>
      </c>
      <c r="K903" t="s">
        <v>64</v>
      </c>
      <c r="L903" t="s">
        <v>30</v>
      </c>
    </row>
    <row r="904" spans="1:12" x14ac:dyDescent="0.25">
      <c r="A904">
        <v>202305</v>
      </c>
      <c r="B904" t="s">
        <v>180</v>
      </c>
      <c r="C904" t="s">
        <v>58</v>
      </c>
      <c r="D904">
        <v>58</v>
      </c>
      <c r="E904">
        <v>76</v>
      </c>
      <c r="F904">
        <v>49</v>
      </c>
      <c r="G904">
        <v>16</v>
      </c>
      <c r="H904">
        <v>24</v>
      </c>
      <c r="I904">
        <v>12</v>
      </c>
      <c r="J904">
        <v>76</v>
      </c>
      <c r="K904" t="s">
        <v>64</v>
      </c>
      <c r="L904" t="s">
        <v>30</v>
      </c>
    </row>
    <row r="905" spans="1:12" x14ac:dyDescent="0.25">
      <c r="A905">
        <v>202305</v>
      </c>
      <c r="B905" t="s">
        <v>181</v>
      </c>
      <c r="C905" t="s">
        <v>58</v>
      </c>
      <c r="D905">
        <v>67</v>
      </c>
      <c r="E905">
        <v>91</v>
      </c>
      <c r="F905">
        <v>51</v>
      </c>
      <c r="G905">
        <v>16</v>
      </c>
      <c r="H905">
        <v>27</v>
      </c>
      <c r="I905">
        <v>13</v>
      </c>
      <c r="J905">
        <v>91</v>
      </c>
      <c r="K905" t="s">
        <v>64</v>
      </c>
      <c r="L905" t="s">
        <v>30</v>
      </c>
    </row>
    <row r="906" spans="1:12" x14ac:dyDescent="0.25">
      <c r="A906">
        <v>202305</v>
      </c>
      <c r="B906" t="s">
        <v>182</v>
      </c>
      <c r="C906" t="s">
        <v>58</v>
      </c>
      <c r="D906">
        <v>86</v>
      </c>
      <c r="E906">
        <v>114</v>
      </c>
      <c r="F906">
        <v>52</v>
      </c>
      <c r="G906">
        <v>18</v>
      </c>
      <c r="H906">
        <v>22</v>
      </c>
      <c r="I906">
        <v>23</v>
      </c>
      <c r="J906">
        <v>114</v>
      </c>
      <c r="K906" t="s">
        <v>64</v>
      </c>
      <c r="L906" t="s">
        <v>60</v>
      </c>
    </row>
    <row r="907" spans="1:12" x14ac:dyDescent="0.25">
      <c r="A907">
        <v>202305</v>
      </c>
      <c r="B907" t="s">
        <v>183</v>
      </c>
      <c r="C907" t="s">
        <v>58</v>
      </c>
      <c r="D907">
        <v>75</v>
      </c>
      <c r="E907">
        <v>103</v>
      </c>
      <c r="F907">
        <v>52</v>
      </c>
      <c r="G907">
        <v>10</v>
      </c>
      <c r="H907">
        <v>25</v>
      </c>
      <c r="I907">
        <v>16</v>
      </c>
      <c r="J907">
        <v>103</v>
      </c>
      <c r="K907" t="s">
        <v>64</v>
      </c>
      <c r="L907" t="s">
        <v>60</v>
      </c>
    </row>
    <row r="908" spans="1:12" x14ac:dyDescent="0.25">
      <c r="A908">
        <v>202305</v>
      </c>
      <c r="B908" t="s">
        <v>184</v>
      </c>
      <c r="C908" t="s">
        <v>58</v>
      </c>
      <c r="D908">
        <v>69</v>
      </c>
      <c r="E908">
        <v>88</v>
      </c>
      <c r="F908">
        <v>51</v>
      </c>
      <c r="G908">
        <v>7</v>
      </c>
      <c r="H908">
        <v>32</v>
      </c>
      <c r="I908">
        <v>13</v>
      </c>
      <c r="J908">
        <v>88</v>
      </c>
      <c r="K908" t="s">
        <v>64</v>
      </c>
      <c r="L908" t="s">
        <v>30</v>
      </c>
    </row>
    <row r="909" spans="1:12" x14ac:dyDescent="0.25">
      <c r="A909">
        <v>202305</v>
      </c>
      <c r="B909" t="s">
        <v>185</v>
      </c>
      <c r="C909" t="s">
        <v>58</v>
      </c>
      <c r="D909">
        <v>75</v>
      </c>
      <c r="E909">
        <v>101</v>
      </c>
      <c r="F909">
        <v>51</v>
      </c>
      <c r="G909">
        <v>8</v>
      </c>
      <c r="H909">
        <v>27</v>
      </c>
      <c r="I909">
        <v>13</v>
      </c>
      <c r="J909">
        <v>101</v>
      </c>
      <c r="K909" t="s">
        <v>64</v>
      </c>
      <c r="L909" t="s">
        <v>60</v>
      </c>
    </row>
    <row r="910" spans="1:12" x14ac:dyDescent="0.25">
      <c r="A910">
        <v>202305</v>
      </c>
      <c r="B910" t="s">
        <v>186</v>
      </c>
      <c r="C910" t="s">
        <v>58</v>
      </c>
      <c r="D910">
        <v>79</v>
      </c>
      <c r="E910">
        <v>100</v>
      </c>
      <c r="F910">
        <v>51</v>
      </c>
      <c r="G910">
        <v>6</v>
      </c>
      <c r="H910">
        <v>25</v>
      </c>
      <c r="I910">
        <v>16</v>
      </c>
      <c r="J910">
        <v>100</v>
      </c>
      <c r="K910" t="s">
        <v>64</v>
      </c>
      <c r="L910" t="s">
        <v>30</v>
      </c>
    </row>
    <row r="911" spans="1:12" x14ac:dyDescent="0.25">
      <c r="A911">
        <v>202305</v>
      </c>
      <c r="B911" t="s">
        <v>187</v>
      </c>
      <c r="C911" t="s">
        <v>58</v>
      </c>
      <c r="D911">
        <v>78</v>
      </c>
      <c r="E911">
        <v>38</v>
      </c>
      <c r="F911">
        <v>51</v>
      </c>
      <c r="G911">
        <v>11</v>
      </c>
      <c r="H911">
        <v>20</v>
      </c>
      <c r="I911">
        <v>19</v>
      </c>
      <c r="J911">
        <v>78</v>
      </c>
      <c r="K911" t="s">
        <v>15</v>
      </c>
      <c r="L911" t="s">
        <v>30</v>
      </c>
    </row>
    <row r="912" spans="1:12" x14ac:dyDescent="0.25">
      <c r="A912">
        <v>202305</v>
      </c>
      <c r="B912" t="s">
        <v>188</v>
      </c>
      <c r="C912" t="s">
        <v>58</v>
      </c>
      <c r="D912">
        <v>84</v>
      </c>
      <c r="E912">
        <v>39</v>
      </c>
      <c r="F912">
        <v>50</v>
      </c>
      <c r="G912">
        <v>3</v>
      </c>
      <c r="H912">
        <v>23</v>
      </c>
      <c r="I912">
        <v>18</v>
      </c>
      <c r="J912">
        <v>84</v>
      </c>
      <c r="K912" t="s">
        <v>15</v>
      </c>
      <c r="L912" t="s">
        <v>30</v>
      </c>
    </row>
    <row r="913" spans="1:12" x14ac:dyDescent="0.25">
      <c r="A913">
        <v>202305</v>
      </c>
      <c r="B913" t="s">
        <v>189</v>
      </c>
      <c r="C913" t="s">
        <v>58</v>
      </c>
      <c r="D913">
        <v>66</v>
      </c>
      <c r="E913">
        <v>37</v>
      </c>
      <c r="F913">
        <v>26</v>
      </c>
      <c r="G913">
        <v>31</v>
      </c>
      <c r="H913">
        <v>23</v>
      </c>
      <c r="I913">
        <v>21</v>
      </c>
      <c r="J913">
        <v>66</v>
      </c>
      <c r="K913" t="s">
        <v>15</v>
      </c>
      <c r="L913" t="s">
        <v>30</v>
      </c>
    </row>
    <row r="914" spans="1:12" x14ac:dyDescent="0.25">
      <c r="A914">
        <v>202306</v>
      </c>
      <c r="B914" t="s">
        <v>191</v>
      </c>
      <c r="C914" t="s">
        <v>58</v>
      </c>
      <c r="D914">
        <v>59</v>
      </c>
      <c r="E914">
        <v>74</v>
      </c>
      <c r="F914">
        <v>51</v>
      </c>
      <c r="G914">
        <v>7</v>
      </c>
      <c r="H914">
        <v>30</v>
      </c>
      <c r="I914">
        <v>12</v>
      </c>
      <c r="J914">
        <v>74</v>
      </c>
      <c r="K914" t="s">
        <v>64</v>
      </c>
      <c r="L914" t="s">
        <v>30</v>
      </c>
    </row>
    <row r="915" spans="1:12" x14ac:dyDescent="0.25">
      <c r="A915">
        <v>202306</v>
      </c>
      <c r="B915" t="s">
        <v>192</v>
      </c>
      <c r="C915" t="s">
        <v>58</v>
      </c>
      <c r="D915">
        <v>74</v>
      </c>
      <c r="E915">
        <v>99</v>
      </c>
      <c r="F915">
        <v>51</v>
      </c>
      <c r="G915">
        <v>8</v>
      </c>
      <c r="H915">
        <v>24</v>
      </c>
      <c r="I915">
        <v>14</v>
      </c>
      <c r="J915">
        <v>99</v>
      </c>
      <c r="K915" t="s">
        <v>64</v>
      </c>
      <c r="L915" t="s">
        <v>30</v>
      </c>
    </row>
    <row r="916" spans="1:12" x14ac:dyDescent="0.25">
      <c r="A916">
        <v>202306</v>
      </c>
      <c r="B916" t="s">
        <v>193</v>
      </c>
      <c r="C916" t="s">
        <v>58</v>
      </c>
      <c r="D916">
        <v>75</v>
      </c>
      <c r="E916">
        <v>101</v>
      </c>
      <c r="F916">
        <v>51</v>
      </c>
      <c r="G916">
        <v>4</v>
      </c>
      <c r="H916">
        <v>29</v>
      </c>
      <c r="I916">
        <v>13</v>
      </c>
      <c r="J916">
        <v>101</v>
      </c>
      <c r="K916" t="s">
        <v>64</v>
      </c>
      <c r="L916" t="s">
        <v>60</v>
      </c>
    </row>
    <row r="917" spans="1:12" x14ac:dyDescent="0.25">
      <c r="A917">
        <v>202306</v>
      </c>
      <c r="B917" t="s">
        <v>194</v>
      </c>
      <c r="C917" t="s">
        <v>58</v>
      </c>
      <c r="D917">
        <v>64</v>
      </c>
      <c r="E917">
        <v>80</v>
      </c>
      <c r="F917">
        <v>50</v>
      </c>
      <c r="G917">
        <v>3</v>
      </c>
      <c r="H917">
        <v>26</v>
      </c>
      <c r="I917">
        <v>10</v>
      </c>
      <c r="J917">
        <v>80</v>
      </c>
      <c r="K917" t="s">
        <v>64</v>
      </c>
      <c r="L917" t="s">
        <v>30</v>
      </c>
    </row>
    <row r="918" spans="1:12" x14ac:dyDescent="0.25">
      <c r="A918">
        <v>202306</v>
      </c>
      <c r="B918" t="s">
        <v>195</v>
      </c>
      <c r="C918" t="s">
        <v>58</v>
      </c>
      <c r="D918">
        <v>58</v>
      </c>
      <c r="E918">
        <v>72</v>
      </c>
      <c r="F918">
        <v>51</v>
      </c>
      <c r="G918">
        <v>4</v>
      </c>
      <c r="H918">
        <v>26</v>
      </c>
      <c r="I918">
        <v>13</v>
      </c>
      <c r="J918">
        <v>72</v>
      </c>
      <c r="K918" t="s">
        <v>64</v>
      </c>
      <c r="L918" t="s">
        <v>30</v>
      </c>
    </row>
    <row r="919" spans="1:12" x14ac:dyDescent="0.25">
      <c r="A919">
        <v>202306</v>
      </c>
      <c r="B919" t="s">
        <v>196</v>
      </c>
      <c r="C919" t="s">
        <v>58</v>
      </c>
      <c r="D919">
        <v>57</v>
      </c>
      <c r="E919">
        <v>65</v>
      </c>
      <c r="F919">
        <v>50</v>
      </c>
      <c r="G919">
        <v>4</v>
      </c>
      <c r="H919">
        <v>23</v>
      </c>
      <c r="I919">
        <v>11</v>
      </c>
      <c r="J919">
        <v>65</v>
      </c>
      <c r="K919" t="s">
        <v>64</v>
      </c>
      <c r="L919" t="s">
        <v>30</v>
      </c>
    </row>
    <row r="920" spans="1:12" x14ac:dyDescent="0.25">
      <c r="A920">
        <v>202306</v>
      </c>
      <c r="B920" t="s">
        <v>197</v>
      </c>
      <c r="C920" t="s">
        <v>58</v>
      </c>
      <c r="D920">
        <v>52</v>
      </c>
      <c r="E920">
        <v>64</v>
      </c>
      <c r="F920">
        <v>50</v>
      </c>
      <c r="G920">
        <v>6</v>
      </c>
      <c r="H920">
        <v>21</v>
      </c>
      <c r="I920">
        <v>14</v>
      </c>
      <c r="J920">
        <v>64</v>
      </c>
      <c r="K920" t="s">
        <v>64</v>
      </c>
      <c r="L920" t="s">
        <v>30</v>
      </c>
    </row>
    <row r="921" spans="1:12" x14ac:dyDescent="0.25">
      <c r="A921">
        <v>202306</v>
      </c>
      <c r="B921" t="s">
        <v>235</v>
      </c>
      <c r="C921" t="s">
        <v>58</v>
      </c>
      <c r="D921">
        <v>62</v>
      </c>
      <c r="E921">
        <v>77</v>
      </c>
      <c r="F921">
        <v>51</v>
      </c>
      <c r="G921">
        <v>4</v>
      </c>
      <c r="H921">
        <v>22</v>
      </c>
      <c r="I921">
        <v>14</v>
      </c>
      <c r="J921">
        <v>77</v>
      </c>
      <c r="K921" t="s">
        <v>64</v>
      </c>
      <c r="L921" t="s">
        <v>30</v>
      </c>
    </row>
    <row r="922" spans="1:12" x14ac:dyDescent="0.25">
      <c r="A922">
        <v>202306</v>
      </c>
      <c r="B922" t="s">
        <v>236</v>
      </c>
      <c r="C922" t="s">
        <v>58</v>
      </c>
      <c r="D922">
        <v>65</v>
      </c>
      <c r="E922">
        <v>84</v>
      </c>
      <c r="F922">
        <v>51</v>
      </c>
      <c r="G922">
        <v>4</v>
      </c>
      <c r="H922">
        <v>21</v>
      </c>
      <c r="I922">
        <v>21</v>
      </c>
      <c r="J922">
        <v>84</v>
      </c>
      <c r="K922" t="s">
        <v>64</v>
      </c>
      <c r="L922" t="s">
        <v>30</v>
      </c>
    </row>
    <row r="923" spans="1:12" x14ac:dyDescent="0.25">
      <c r="A923">
        <v>202306</v>
      </c>
      <c r="B923" t="s">
        <v>237</v>
      </c>
      <c r="C923" t="s">
        <v>58</v>
      </c>
      <c r="D923">
        <v>57</v>
      </c>
      <c r="E923">
        <v>72</v>
      </c>
      <c r="F923">
        <v>50</v>
      </c>
      <c r="G923">
        <v>3</v>
      </c>
      <c r="H923">
        <v>23</v>
      </c>
      <c r="I923">
        <v>10</v>
      </c>
      <c r="J923">
        <v>72</v>
      </c>
      <c r="K923" t="s">
        <v>64</v>
      </c>
      <c r="L923" t="s">
        <v>30</v>
      </c>
    </row>
    <row r="924" spans="1:12" x14ac:dyDescent="0.25">
      <c r="A924">
        <v>202306</v>
      </c>
      <c r="B924" t="s">
        <v>238</v>
      </c>
      <c r="C924" t="s">
        <v>58</v>
      </c>
      <c r="D924">
        <v>73</v>
      </c>
      <c r="E924">
        <v>97</v>
      </c>
      <c r="F924">
        <v>51</v>
      </c>
      <c r="G924">
        <v>5</v>
      </c>
      <c r="H924">
        <v>28</v>
      </c>
      <c r="I924">
        <v>15</v>
      </c>
      <c r="J924">
        <v>97</v>
      </c>
      <c r="K924" t="s">
        <v>64</v>
      </c>
      <c r="L924" t="s">
        <v>30</v>
      </c>
    </row>
    <row r="925" spans="1:12" x14ac:dyDescent="0.25">
      <c r="A925">
        <v>202306</v>
      </c>
      <c r="B925" t="s">
        <v>239</v>
      </c>
      <c r="C925" t="s">
        <v>58</v>
      </c>
      <c r="D925">
        <v>62</v>
      </c>
      <c r="E925" t="s">
        <v>14</v>
      </c>
      <c r="F925">
        <v>51</v>
      </c>
      <c r="G925">
        <v>5</v>
      </c>
      <c r="H925">
        <v>24</v>
      </c>
      <c r="I925">
        <v>12</v>
      </c>
      <c r="J925">
        <v>62</v>
      </c>
      <c r="K925" t="s">
        <v>15</v>
      </c>
      <c r="L925" t="s">
        <v>30</v>
      </c>
    </row>
    <row r="926" spans="1:12" x14ac:dyDescent="0.25">
      <c r="A926">
        <v>202306</v>
      </c>
      <c r="B926" t="s">
        <v>217</v>
      </c>
      <c r="C926" t="s">
        <v>58</v>
      </c>
      <c r="D926">
        <v>64</v>
      </c>
      <c r="E926">
        <v>82</v>
      </c>
      <c r="F926">
        <v>52</v>
      </c>
      <c r="G926">
        <v>7</v>
      </c>
      <c r="H926">
        <v>23</v>
      </c>
      <c r="I926">
        <v>14</v>
      </c>
      <c r="J926">
        <v>82</v>
      </c>
      <c r="K926" t="s">
        <v>64</v>
      </c>
      <c r="L926" t="s">
        <v>30</v>
      </c>
    </row>
    <row r="927" spans="1:12" x14ac:dyDescent="0.25">
      <c r="A927">
        <v>202306</v>
      </c>
      <c r="B927" t="s">
        <v>218</v>
      </c>
      <c r="C927" t="s">
        <v>58</v>
      </c>
      <c r="D927">
        <v>68</v>
      </c>
      <c r="E927">
        <v>86</v>
      </c>
      <c r="F927">
        <v>52</v>
      </c>
      <c r="G927">
        <v>7</v>
      </c>
      <c r="H927">
        <v>25</v>
      </c>
      <c r="I927">
        <v>12</v>
      </c>
      <c r="J927">
        <v>86</v>
      </c>
      <c r="K927" t="s">
        <v>64</v>
      </c>
      <c r="L927" t="s">
        <v>30</v>
      </c>
    </row>
    <row r="928" spans="1:12" x14ac:dyDescent="0.25">
      <c r="A928">
        <v>202306</v>
      </c>
      <c r="B928" t="s">
        <v>219</v>
      </c>
      <c r="C928" t="s">
        <v>58</v>
      </c>
      <c r="D928">
        <v>61</v>
      </c>
      <c r="E928">
        <v>78</v>
      </c>
      <c r="F928">
        <v>52</v>
      </c>
      <c r="G928">
        <v>10</v>
      </c>
      <c r="H928">
        <v>20</v>
      </c>
      <c r="I928">
        <v>18</v>
      </c>
      <c r="J928">
        <v>78</v>
      </c>
      <c r="K928" t="s">
        <v>64</v>
      </c>
      <c r="L928" t="s">
        <v>30</v>
      </c>
    </row>
    <row r="929" spans="1:12" x14ac:dyDescent="0.25">
      <c r="A929">
        <v>202306</v>
      </c>
      <c r="B929" t="s">
        <v>220</v>
      </c>
      <c r="C929" t="s">
        <v>58</v>
      </c>
      <c r="D929">
        <v>70</v>
      </c>
      <c r="E929">
        <v>87</v>
      </c>
      <c r="F929">
        <v>52</v>
      </c>
      <c r="G929">
        <v>6</v>
      </c>
      <c r="H929">
        <v>16</v>
      </c>
      <c r="I929">
        <v>15</v>
      </c>
      <c r="J929">
        <v>87</v>
      </c>
      <c r="K929" t="s">
        <v>64</v>
      </c>
      <c r="L929" t="s">
        <v>30</v>
      </c>
    </row>
    <row r="930" spans="1:12" x14ac:dyDescent="0.25">
      <c r="A930">
        <v>202306</v>
      </c>
      <c r="B930" t="s">
        <v>221</v>
      </c>
      <c r="C930" t="s">
        <v>58</v>
      </c>
      <c r="D930">
        <v>55</v>
      </c>
      <c r="E930">
        <v>69</v>
      </c>
      <c r="F930">
        <v>52</v>
      </c>
      <c r="G930">
        <v>6</v>
      </c>
      <c r="H930">
        <v>15</v>
      </c>
      <c r="I930">
        <v>16</v>
      </c>
      <c r="J930">
        <v>69</v>
      </c>
      <c r="K930" t="s">
        <v>64</v>
      </c>
      <c r="L930" t="s">
        <v>30</v>
      </c>
    </row>
    <row r="931" spans="1:12" x14ac:dyDescent="0.25">
      <c r="A931">
        <v>202306</v>
      </c>
      <c r="B931" t="s">
        <v>222</v>
      </c>
      <c r="C931" t="s">
        <v>58</v>
      </c>
      <c r="D931">
        <v>71</v>
      </c>
      <c r="E931">
        <v>97</v>
      </c>
      <c r="F931">
        <v>53</v>
      </c>
      <c r="G931">
        <v>16</v>
      </c>
      <c r="H931">
        <v>20</v>
      </c>
      <c r="I931">
        <v>20</v>
      </c>
      <c r="J931">
        <v>97</v>
      </c>
      <c r="K931" t="s">
        <v>64</v>
      </c>
      <c r="L931" t="s">
        <v>30</v>
      </c>
    </row>
    <row r="932" spans="1:12" x14ac:dyDescent="0.25">
      <c r="A932">
        <v>202306</v>
      </c>
      <c r="B932" t="s">
        <v>223</v>
      </c>
      <c r="C932" t="s">
        <v>58</v>
      </c>
      <c r="D932">
        <v>52</v>
      </c>
      <c r="E932">
        <v>62</v>
      </c>
      <c r="F932">
        <v>52</v>
      </c>
      <c r="G932">
        <v>8</v>
      </c>
      <c r="H932">
        <v>20</v>
      </c>
      <c r="I932">
        <v>10</v>
      </c>
      <c r="J932">
        <v>62</v>
      </c>
      <c r="K932" t="s">
        <v>64</v>
      </c>
      <c r="L932" t="s">
        <v>30</v>
      </c>
    </row>
    <row r="933" spans="1:12" x14ac:dyDescent="0.25">
      <c r="A933">
        <v>202306</v>
      </c>
      <c r="B933" t="s">
        <v>224</v>
      </c>
      <c r="C933" t="s">
        <v>58</v>
      </c>
      <c r="D933">
        <v>53</v>
      </c>
      <c r="E933">
        <v>62</v>
      </c>
      <c r="F933">
        <v>53</v>
      </c>
      <c r="G933">
        <v>18</v>
      </c>
      <c r="H933">
        <v>16</v>
      </c>
      <c r="I933">
        <v>23</v>
      </c>
      <c r="J933">
        <v>62</v>
      </c>
      <c r="K933" t="s">
        <v>64</v>
      </c>
      <c r="L933" t="s">
        <v>30</v>
      </c>
    </row>
    <row r="934" spans="1:12" x14ac:dyDescent="0.25">
      <c r="A934">
        <v>202306</v>
      </c>
      <c r="B934" t="s">
        <v>225</v>
      </c>
      <c r="C934" t="s">
        <v>58</v>
      </c>
      <c r="D934">
        <v>63</v>
      </c>
      <c r="E934">
        <v>83</v>
      </c>
      <c r="F934">
        <v>52</v>
      </c>
      <c r="G934">
        <v>11</v>
      </c>
      <c r="H934">
        <v>25</v>
      </c>
      <c r="I934">
        <v>11</v>
      </c>
      <c r="J934">
        <v>83</v>
      </c>
      <c r="K934" t="s">
        <v>64</v>
      </c>
      <c r="L934" t="s">
        <v>30</v>
      </c>
    </row>
    <row r="935" spans="1:12" x14ac:dyDescent="0.25">
      <c r="A935">
        <v>202306</v>
      </c>
      <c r="B935" t="s">
        <v>226</v>
      </c>
      <c r="C935" t="s">
        <v>58</v>
      </c>
      <c r="D935">
        <v>75</v>
      </c>
      <c r="E935">
        <v>99</v>
      </c>
      <c r="F935">
        <v>53</v>
      </c>
      <c r="G935">
        <v>16</v>
      </c>
      <c r="H935">
        <v>22</v>
      </c>
      <c r="I935">
        <v>14</v>
      </c>
      <c r="J935">
        <v>99</v>
      </c>
      <c r="K935" t="s">
        <v>64</v>
      </c>
      <c r="L935" t="s">
        <v>30</v>
      </c>
    </row>
    <row r="936" spans="1:12" x14ac:dyDescent="0.25">
      <c r="A936">
        <v>202306</v>
      </c>
      <c r="B936" t="s">
        <v>227</v>
      </c>
      <c r="C936" t="s">
        <v>58</v>
      </c>
      <c r="D936">
        <v>59</v>
      </c>
      <c r="E936">
        <v>76</v>
      </c>
      <c r="F936">
        <v>53</v>
      </c>
      <c r="G936">
        <v>10</v>
      </c>
      <c r="H936">
        <v>24</v>
      </c>
      <c r="I936">
        <v>11</v>
      </c>
      <c r="J936">
        <v>76</v>
      </c>
      <c r="K936" t="s">
        <v>64</v>
      </c>
      <c r="L936" t="s">
        <v>30</v>
      </c>
    </row>
    <row r="937" spans="1:12" x14ac:dyDescent="0.25">
      <c r="A937">
        <v>202306</v>
      </c>
      <c r="B937" t="s">
        <v>228</v>
      </c>
      <c r="C937" t="s">
        <v>58</v>
      </c>
      <c r="D937">
        <v>62</v>
      </c>
      <c r="E937">
        <v>74</v>
      </c>
      <c r="F937">
        <v>54</v>
      </c>
      <c r="G937">
        <v>11</v>
      </c>
      <c r="H937">
        <v>25</v>
      </c>
      <c r="I937">
        <v>15</v>
      </c>
      <c r="J937">
        <v>74</v>
      </c>
      <c r="K937" t="s">
        <v>64</v>
      </c>
      <c r="L937" t="s">
        <v>30</v>
      </c>
    </row>
    <row r="938" spans="1:12" x14ac:dyDescent="0.25">
      <c r="A938">
        <v>202306</v>
      </c>
      <c r="B938" t="s">
        <v>229</v>
      </c>
      <c r="C938" t="s">
        <v>58</v>
      </c>
      <c r="D938">
        <v>65</v>
      </c>
      <c r="E938">
        <v>80</v>
      </c>
      <c r="F938">
        <v>53</v>
      </c>
      <c r="G938">
        <v>12</v>
      </c>
      <c r="H938">
        <v>29</v>
      </c>
      <c r="I938">
        <v>14</v>
      </c>
      <c r="J938">
        <v>80</v>
      </c>
      <c r="K938" t="s">
        <v>64</v>
      </c>
      <c r="L938" t="s">
        <v>30</v>
      </c>
    </row>
    <row r="939" spans="1:12" x14ac:dyDescent="0.25">
      <c r="A939">
        <v>202306</v>
      </c>
      <c r="B939" t="s">
        <v>230</v>
      </c>
      <c r="C939" t="s">
        <v>58</v>
      </c>
      <c r="D939">
        <v>55</v>
      </c>
      <c r="E939">
        <v>64</v>
      </c>
      <c r="F939">
        <v>53</v>
      </c>
      <c r="G939">
        <v>15</v>
      </c>
      <c r="H939">
        <v>25</v>
      </c>
      <c r="I939">
        <v>13</v>
      </c>
      <c r="J939">
        <v>64</v>
      </c>
      <c r="K939" t="s">
        <v>64</v>
      </c>
      <c r="L939" t="s">
        <v>30</v>
      </c>
    </row>
    <row r="940" spans="1:12" x14ac:dyDescent="0.25">
      <c r="A940">
        <v>202306</v>
      </c>
      <c r="B940" t="s">
        <v>231</v>
      </c>
      <c r="C940" t="s">
        <v>58</v>
      </c>
      <c r="D940">
        <v>58</v>
      </c>
      <c r="E940">
        <v>71</v>
      </c>
      <c r="F940">
        <v>53</v>
      </c>
      <c r="G940">
        <v>11</v>
      </c>
      <c r="H940">
        <v>26</v>
      </c>
      <c r="I940">
        <v>11</v>
      </c>
      <c r="J940">
        <v>71</v>
      </c>
      <c r="K940" t="s">
        <v>64</v>
      </c>
      <c r="L940" t="s">
        <v>30</v>
      </c>
    </row>
    <row r="941" spans="1:12" x14ac:dyDescent="0.25">
      <c r="A941">
        <v>202306</v>
      </c>
      <c r="B941" t="s">
        <v>232</v>
      </c>
      <c r="C941" t="s">
        <v>58</v>
      </c>
      <c r="D941">
        <v>44</v>
      </c>
      <c r="E941">
        <v>57</v>
      </c>
      <c r="F941">
        <v>53</v>
      </c>
      <c r="G941">
        <v>10</v>
      </c>
      <c r="H941">
        <v>24</v>
      </c>
      <c r="I941">
        <v>13</v>
      </c>
      <c r="J941">
        <v>57</v>
      </c>
      <c r="K941" t="s">
        <v>64</v>
      </c>
      <c r="L941" t="s">
        <v>30</v>
      </c>
    </row>
    <row r="942" spans="1:12" x14ac:dyDescent="0.25">
      <c r="A942">
        <v>202306</v>
      </c>
      <c r="B942" t="s">
        <v>233</v>
      </c>
      <c r="C942" t="s">
        <v>58</v>
      </c>
      <c r="D942">
        <v>37</v>
      </c>
      <c r="E942">
        <v>37</v>
      </c>
      <c r="F942">
        <v>52</v>
      </c>
      <c r="G942">
        <v>7</v>
      </c>
      <c r="H942">
        <v>22</v>
      </c>
      <c r="I942">
        <v>8</v>
      </c>
      <c r="J942">
        <v>52</v>
      </c>
      <c r="K942" t="s">
        <v>62</v>
      </c>
      <c r="L942" t="s">
        <v>30</v>
      </c>
    </row>
    <row r="943" spans="1:12" x14ac:dyDescent="0.25">
      <c r="A943">
        <v>202306</v>
      </c>
      <c r="B943" t="s">
        <v>234</v>
      </c>
      <c r="C943" t="s">
        <v>58</v>
      </c>
      <c r="D943">
        <v>41</v>
      </c>
      <c r="E943">
        <v>36</v>
      </c>
      <c r="F943">
        <v>52</v>
      </c>
      <c r="G943">
        <v>6</v>
      </c>
      <c r="H943">
        <v>29</v>
      </c>
      <c r="I943">
        <v>7</v>
      </c>
      <c r="J943">
        <v>52</v>
      </c>
      <c r="K943" t="s">
        <v>62</v>
      </c>
      <c r="L943" t="s">
        <v>30</v>
      </c>
    </row>
    <row r="944" spans="1:12" x14ac:dyDescent="0.25">
      <c r="A944">
        <v>202307</v>
      </c>
      <c r="B944" t="s">
        <v>240</v>
      </c>
      <c r="C944" t="s">
        <v>58</v>
      </c>
      <c r="D944">
        <v>61</v>
      </c>
      <c r="E944">
        <v>79</v>
      </c>
      <c r="F944">
        <v>53</v>
      </c>
      <c r="G944">
        <v>9</v>
      </c>
      <c r="H944">
        <v>21</v>
      </c>
      <c r="I944">
        <v>13</v>
      </c>
      <c r="J944">
        <v>79</v>
      </c>
      <c r="K944" t="s">
        <v>64</v>
      </c>
      <c r="L944" t="s">
        <v>30</v>
      </c>
    </row>
    <row r="945" spans="1:12" x14ac:dyDescent="0.25">
      <c r="A945">
        <v>202307</v>
      </c>
      <c r="B945" t="s">
        <v>241</v>
      </c>
      <c r="C945" t="s">
        <v>58</v>
      </c>
      <c r="D945">
        <v>62</v>
      </c>
      <c r="E945">
        <v>79</v>
      </c>
      <c r="F945">
        <v>52</v>
      </c>
      <c r="G945">
        <v>10</v>
      </c>
      <c r="H945">
        <v>24</v>
      </c>
      <c r="I945">
        <v>11</v>
      </c>
      <c r="J945">
        <v>79</v>
      </c>
      <c r="K945" t="s">
        <v>64</v>
      </c>
      <c r="L945" t="s">
        <v>30</v>
      </c>
    </row>
    <row r="946" spans="1:12" x14ac:dyDescent="0.25">
      <c r="A946">
        <v>202307</v>
      </c>
      <c r="B946" t="s">
        <v>242</v>
      </c>
      <c r="C946" t="s">
        <v>58</v>
      </c>
      <c r="D946">
        <v>57</v>
      </c>
      <c r="E946">
        <v>75</v>
      </c>
      <c r="F946">
        <v>53</v>
      </c>
      <c r="G946">
        <v>8</v>
      </c>
      <c r="H946">
        <v>29</v>
      </c>
      <c r="I946">
        <v>12</v>
      </c>
      <c r="J946">
        <v>75</v>
      </c>
      <c r="K946" t="s">
        <v>64</v>
      </c>
      <c r="L946" t="s">
        <v>30</v>
      </c>
    </row>
    <row r="947" spans="1:12" x14ac:dyDescent="0.25">
      <c r="A947">
        <v>202307</v>
      </c>
      <c r="B947" t="s">
        <v>243</v>
      </c>
      <c r="C947" t="s">
        <v>58</v>
      </c>
      <c r="D947">
        <v>62</v>
      </c>
      <c r="E947">
        <v>73</v>
      </c>
      <c r="F947">
        <v>52</v>
      </c>
      <c r="G947">
        <v>9</v>
      </c>
      <c r="H947">
        <v>25</v>
      </c>
      <c r="I947">
        <v>13</v>
      </c>
      <c r="J947">
        <v>73</v>
      </c>
      <c r="K947" t="s">
        <v>64</v>
      </c>
      <c r="L947" t="s">
        <v>30</v>
      </c>
    </row>
    <row r="948" spans="1:12" x14ac:dyDescent="0.25">
      <c r="A948">
        <v>202307</v>
      </c>
      <c r="B948" t="s">
        <v>244</v>
      </c>
      <c r="C948" t="s">
        <v>58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>
        <v>0</v>
      </c>
      <c r="L948" t="s">
        <v>46</v>
      </c>
    </row>
    <row r="949" spans="1:12" x14ac:dyDescent="0.25">
      <c r="A949">
        <v>202307</v>
      </c>
      <c r="B949" t="s">
        <v>245</v>
      </c>
      <c r="C949" t="s">
        <v>58</v>
      </c>
      <c r="D949">
        <v>76</v>
      </c>
      <c r="E949">
        <v>107</v>
      </c>
      <c r="F949">
        <v>52</v>
      </c>
      <c r="G949">
        <v>12</v>
      </c>
      <c r="H949">
        <v>28</v>
      </c>
      <c r="I949">
        <v>16</v>
      </c>
      <c r="J949">
        <v>107</v>
      </c>
      <c r="K949" t="s">
        <v>64</v>
      </c>
      <c r="L949" t="s">
        <v>60</v>
      </c>
    </row>
    <row r="950" spans="1:12" x14ac:dyDescent="0.25">
      <c r="A950">
        <v>202307</v>
      </c>
      <c r="B950" t="s">
        <v>246</v>
      </c>
      <c r="C950" t="s">
        <v>58</v>
      </c>
      <c r="D950">
        <v>78</v>
      </c>
      <c r="E950">
        <v>97</v>
      </c>
      <c r="F950">
        <v>53</v>
      </c>
      <c r="G950">
        <v>6</v>
      </c>
      <c r="H950">
        <v>21</v>
      </c>
      <c r="I950">
        <v>13</v>
      </c>
      <c r="J950">
        <v>97</v>
      </c>
      <c r="K950" t="s">
        <v>64</v>
      </c>
      <c r="L950" t="s">
        <v>30</v>
      </c>
    </row>
    <row r="951" spans="1:12" x14ac:dyDescent="0.25">
      <c r="A951">
        <v>202307</v>
      </c>
      <c r="B951" t="s">
        <v>247</v>
      </c>
      <c r="C951" t="s">
        <v>58</v>
      </c>
      <c r="D951">
        <v>59</v>
      </c>
      <c r="E951">
        <v>66</v>
      </c>
      <c r="F951">
        <v>52</v>
      </c>
      <c r="G951">
        <v>10</v>
      </c>
      <c r="H951">
        <v>19</v>
      </c>
      <c r="I951">
        <v>17</v>
      </c>
      <c r="J951">
        <v>66</v>
      </c>
      <c r="K951" t="s">
        <v>64</v>
      </c>
      <c r="L951" t="s">
        <v>30</v>
      </c>
    </row>
    <row r="952" spans="1:12" x14ac:dyDescent="0.25">
      <c r="A952">
        <v>202307</v>
      </c>
      <c r="B952" t="s">
        <v>248</v>
      </c>
      <c r="C952" t="s">
        <v>58</v>
      </c>
      <c r="D952">
        <v>47</v>
      </c>
      <c r="E952">
        <v>57</v>
      </c>
      <c r="F952">
        <v>52</v>
      </c>
      <c r="G952">
        <v>9</v>
      </c>
      <c r="H952">
        <v>15</v>
      </c>
      <c r="I952">
        <v>13</v>
      </c>
      <c r="J952">
        <v>57</v>
      </c>
      <c r="K952" t="s">
        <v>64</v>
      </c>
      <c r="L952" t="s">
        <v>30</v>
      </c>
    </row>
    <row r="953" spans="1:12" x14ac:dyDescent="0.25">
      <c r="A953">
        <v>202307</v>
      </c>
      <c r="B953" t="s">
        <v>249</v>
      </c>
      <c r="C953" t="s">
        <v>58</v>
      </c>
      <c r="D953">
        <v>54</v>
      </c>
      <c r="E953">
        <v>67</v>
      </c>
      <c r="F953">
        <v>53</v>
      </c>
      <c r="G953">
        <v>5</v>
      </c>
      <c r="H953">
        <v>20</v>
      </c>
      <c r="I953">
        <v>10</v>
      </c>
      <c r="J953">
        <v>67</v>
      </c>
      <c r="K953" t="s">
        <v>64</v>
      </c>
      <c r="L953" t="s">
        <v>30</v>
      </c>
    </row>
    <row r="954" spans="1:12" x14ac:dyDescent="0.25">
      <c r="A954">
        <v>202307</v>
      </c>
      <c r="B954" t="s">
        <v>250</v>
      </c>
      <c r="C954" t="s">
        <v>58</v>
      </c>
      <c r="D954">
        <v>65</v>
      </c>
      <c r="E954">
        <v>81</v>
      </c>
      <c r="F954">
        <v>54</v>
      </c>
      <c r="G954">
        <v>10</v>
      </c>
      <c r="H954">
        <v>22</v>
      </c>
      <c r="I954">
        <v>16</v>
      </c>
      <c r="J954">
        <v>81</v>
      </c>
      <c r="K954" t="s">
        <v>64</v>
      </c>
      <c r="L954" t="s">
        <v>30</v>
      </c>
    </row>
    <row r="955" spans="1:12" x14ac:dyDescent="0.25">
      <c r="A955">
        <v>202307</v>
      </c>
      <c r="B955" t="s">
        <v>251</v>
      </c>
      <c r="C955" t="s">
        <v>58</v>
      </c>
      <c r="D955">
        <v>67</v>
      </c>
      <c r="E955">
        <v>88</v>
      </c>
      <c r="F955">
        <v>53</v>
      </c>
      <c r="G955">
        <v>9</v>
      </c>
      <c r="H955">
        <v>27</v>
      </c>
      <c r="I955">
        <v>14</v>
      </c>
      <c r="J955">
        <v>88</v>
      </c>
      <c r="K955" t="s">
        <v>64</v>
      </c>
      <c r="L955" t="s">
        <v>30</v>
      </c>
    </row>
    <row r="956" spans="1:12" x14ac:dyDescent="0.25">
      <c r="A956">
        <v>202307</v>
      </c>
      <c r="B956" t="s">
        <v>252</v>
      </c>
      <c r="C956" t="s">
        <v>58</v>
      </c>
      <c r="D956">
        <v>65</v>
      </c>
      <c r="E956">
        <v>79</v>
      </c>
      <c r="F956">
        <v>52</v>
      </c>
      <c r="G956">
        <v>5</v>
      </c>
      <c r="H956">
        <v>37</v>
      </c>
      <c r="I956">
        <v>10</v>
      </c>
      <c r="J956">
        <v>79</v>
      </c>
      <c r="K956" t="s">
        <v>64</v>
      </c>
      <c r="L956" t="s">
        <v>30</v>
      </c>
    </row>
    <row r="957" spans="1:12" x14ac:dyDescent="0.25">
      <c r="A957">
        <v>202307</v>
      </c>
      <c r="B957" t="s">
        <v>253</v>
      </c>
      <c r="C957" t="s">
        <v>58</v>
      </c>
      <c r="D957">
        <v>65</v>
      </c>
      <c r="E957">
        <v>78</v>
      </c>
      <c r="F957">
        <v>53</v>
      </c>
      <c r="G957">
        <v>7</v>
      </c>
      <c r="H957">
        <v>30</v>
      </c>
      <c r="I957">
        <v>11</v>
      </c>
      <c r="J957">
        <v>78</v>
      </c>
      <c r="K957" t="s">
        <v>64</v>
      </c>
      <c r="L957" t="s">
        <v>30</v>
      </c>
    </row>
    <row r="958" spans="1:12" x14ac:dyDescent="0.25">
      <c r="A958">
        <v>202307</v>
      </c>
      <c r="B958" t="s">
        <v>254</v>
      </c>
      <c r="C958" t="s">
        <v>58</v>
      </c>
      <c r="D958">
        <v>54</v>
      </c>
      <c r="E958">
        <v>63</v>
      </c>
      <c r="F958">
        <v>53</v>
      </c>
      <c r="G958">
        <v>6</v>
      </c>
      <c r="H958">
        <v>25</v>
      </c>
      <c r="I958">
        <v>9</v>
      </c>
      <c r="J958">
        <v>63</v>
      </c>
      <c r="K958" t="s">
        <v>64</v>
      </c>
      <c r="L958" t="s">
        <v>30</v>
      </c>
    </row>
    <row r="959" spans="1:12" x14ac:dyDescent="0.25">
      <c r="A959">
        <v>202307</v>
      </c>
      <c r="B959" t="s">
        <v>255</v>
      </c>
      <c r="C959" t="s">
        <v>58</v>
      </c>
      <c r="D959">
        <v>56</v>
      </c>
      <c r="E959">
        <v>65</v>
      </c>
      <c r="F959">
        <v>53</v>
      </c>
      <c r="G959">
        <v>6</v>
      </c>
      <c r="H959">
        <v>22</v>
      </c>
      <c r="I959">
        <v>9</v>
      </c>
      <c r="J959">
        <v>65</v>
      </c>
      <c r="K959" t="s">
        <v>64</v>
      </c>
      <c r="L959" t="s">
        <v>30</v>
      </c>
    </row>
    <row r="960" spans="1:12" x14ac:dyDescent="0.25">
      <c r="A960">
        <v>202307</v>
      </c>
      <c r="B960" t="s">
        <v>256</v>
      </c>
      <c r="C960" t="s">
        <v>58</v>
      </c>
      <c r="D960">
        <v>53</v>
      </c>
      <c r="E960">
        <v>68</v>
      </c>
      <c r="F960">
        <v>53</v>
      </c>
      <c r="G960">
        <v>6</v>
      </c>
      <c r="H960">
        <v>30</v>
      </c>
      <c r="I960">
        <v>9</v>
      </c>
      <c r="J960">
        <v>68</v>
      </c>
      <c r="K960" t="s">
        <v>64</v>
      </c>
      <c r="L960" t="s">
        <v>30</v>
      </c>
    </row>
    <row r="961" spans="1:12" x14ac:dyDescent="0.25">
      <c r="A961">
        <v>202307</v>
      </c>
      <c r="B961" t="s">
        <v>257</v>
      </c>
      <c r="C961" t="s">
        <v>58</v>
      </c>
      <c r="D961">
        <v>70</v>
      </c>
      <c r="E961">
        <v>85</v>
      </c>
      <c r="F961">
        <v>54</v>
      </c>
      <c r="G961">
        <v>7</v>
      </c>
      <c r="H961">
        <v>26</v>
      </c>
      <c r="I961">
        <v>12</v>
      </c>
      <c r="J961">
        <v>85</v>
      </c>
      <c r="K961" t="s">
        <v>64</v>
      </c>
      <c r="L961" t="s">
        <v>30</v>
      </c>
    </row>
    <row r="962" spans="1:12" x14ac:dyDescent="0.25">
      <c r="A962">
        <v>202307</v>
      </c>
      <c r="B962" t="s">
        <v>258</v>
      </c>
      <c r="C962" t="s">
        <v>58</v>
      </c>
      <c r="D962">
        <v>64</v>
      </c>
      <c r="E962">
        <v>77</v>
      </c>
      <c r="F962">
        <v>53</v>
      </c>
      <c r="G962">
        <v>6</v>
      </c>
      <c r="H962">
        <v>26</v>
      </c>
      <c r="I962">
        <v>10</v>
      </c>
      <c r="J962">
        <v>77</v>
      </c>
      <c r="K962" t="s">
        <v>64</v>
      </c>
      <c r="L962" t="s">
        <v>30</v>
      </c>
    </row>
    <row r="963" spans="1:12" x14ac:dyDescent="0.25">
      <c r="A963">
        <v>202307</v>
      </c>
      <c r="B963" t="s">
        <v>259</v>
      </c>
      <c r="C963" t="s">
        <v>58</v>
      </c>
      <c r="D963">
        <v>59</v>
      </c>
      <c r="E963">
        <v>70</v>
      </c>
      <c r="F963">
        <v>52</v>
      </c>
      <c r="G963">
        <v>7</v>
      </c>
      <c r="H963">
        <v>31</v>
      </c>
      <c r="I963">
        <v>9</v>
      </c>
      <c r="J963">
        <v>70</v>
      </c>
      <c r="K963" t="s">
        <v>64</v>
      </c>
      <c r="L963" t="s">
        <v>30</v>
      </c>
    </row>
    <row r="964" spans="1:12" x14ac:dyDescent="0.25">
      <c r="A964">
        <v>202307</v>
      </c>
      <c r="B964" t="s">
        <v>260</v>
      </c>
      <c r="C964" t="s">
        <v>58</v>
      </c>
      <c r="D964">
        <v>72</v>
      </c>
      <c r="E964">
        <v>91</v>
      </c>
      <c r="F964">
        <v>54</v>
      </c>
      <c r="G964">
        <v>10</v>
      </c>
      <c r="H964">
        <v>32</v>
      </c>
      <c r="I964">
        <v>16</v>
      </c>
      <c r="J964">
        <v>91</v>
      </c>
      <c r="K964" t="s">
        <v>64</v>
      </c>
      <c r="L964" t="s">
        <v>30</v>
      </c>
    </row>
    <row r="965" spans="1:12" x14ac:dyDescent="0.25">
      <c r="A965">
        <v>202307</v>
      </c>
      <c r="B965" t="s">
        <v>261</v>
      </c>
      <c r="C965" t="s">
        <v>58</v>
      </c>
      <c r="D965">
        <v>86</v>
      </c>
      <c r="E965">
        <v>108</v>
      </c>
      <c r="F965">
        <v>54</v>
      </c>
      <c r="G965">
        <v>10</v>
      </c>
      <c r="H965">
        <v>36</v>
      </c>
      <c r="I965">
        <v>13</v>
      </c>
      <c r="J965">
        <v>108</v>
      </c>
      <c r="K965" t="s">
        <v>64</v>
      </c>
      <c r="L965" t="s">
        <v>60</v>
      </c>
    </row>
    <row r="966" spans="1:12" x14ac:dyDescent="0.25">
      <c r="A966">
        <v>202307</v>
      </c>
      <c r="B966" t="s">
        <v>262</v>
      </c>
      <c r="C966" t="s">
        <v>58</v>
      </c>
      <c r="D966">
        <v>72</v>
      </c>
      <c r="E966">
        <v>85</v>
      </c>
      <c r="F966">
        <v>53</v>
      </c>
      <c r="G966">
        <v>8</v>
      </c>
      <c r="H966">
        <v>24</v>
      </c>
      <c r="I966">
        <v>15</v>
      </c>
      <c r="J966">
        <v>85</v>
      </c>
      <c r="K966" t="s">
        <v>64</v>
      </c>
      <c r="L966" t="s">
        <v>30</v>
      </c>
    </row>
    <row r="967" spans="1:12" x14ac:dyDescent="0.25">
      <c r="A967">
        <v>202307</v>
      </c>
      <c r="B967" t="s">
        <v>263</v>
      </c>
      <c r="C967" t="s">
        <v>58</v>
      </c>
      <c r="D967">
        <v>72</v>
      </c>
      <c r="E967">
        <v>84</v>
      </c>
      <c r="F967">
        <v>53</v>
      </c>
      <c r="G967">
        <v>7</v>
      </c>
      <c r="H967">
        <v>27</v>
      </c>
      <c r="I967">
        <v>10</v>
      </c>
      <c r="J967">
        <v>84</v>
      </c>
      <c r="K967" t="s">
        <v>64</v>
      </c>
      <c r="L967" t="s">
        <v>30</v>
      </c>
    </row>
    <row r="968" spans="1:12" x14ac:dyDescent="0.25">
      <c r="A968">
        <v>202307</v>
      </c>
      <c r="B968" t="s">
        <v>264</v>
      </c>
      <c r="C968" t="s">
        <v>58</v>
      </c>
      <c r="D968">
        <v>76</v>
      </c>
      <c r="E968">
        <v>96</v>
      </c>
      <c r="F968">
        <v>54</v>
      </c>
      <c r="G968">
        <v>5</v>
      </c>
      <c r="H968">
        <v>23</v>
      </c>
      <c r="I968">
        <v>15</v>
      </c>
      <c r="J968">
        <v>96</v>
      </c>
      <c r="K968" t="s">
        <v>64</v>
      </c>
      <c r="L968" t="s">
        <v>30</v>
      </c>
    </row>
    <row r="969" spans="1:12" x14ac:dyDescent="0.25">
      <c r="A969">
        <v>202307</v>
      </c>
      <c r="B969" t="s">
        <v>265</v>
      </c>
      <c r="C969" t="s">
        <v>58</v>
      </c>
      <c r="D969">
        <v>75</v>
      </c>
      <c r="E969">
        <v>83</v>
      </c>
      <c r="F969">
        <v>53</v>
      </c>
      <c r="G969">
        <v>7</v>
      </c>
      <c r="H969">
        <v>25</v>
      </c>
      <c r="I969">
        <v>13</v>
      </c>
      <c r="J969">
        <v>83</v>
      </c>
      <c r="K969" t="s">
        <v>64</v>
      </c>
      <c r="L969" t="s">
        <v>30</v>
      </c>
    </row>
    <row r="970" spans="1:12" x14ac:dyDescent="0.25">
      <c r="A970">
        <v>202307</v>
      </c>
      <c r="B970" t="s">
        <v>266</v>
      </c>
      <c r="C970" t="s">
        <v>58</v>
      </c>
      <c r="D970">
        <v>84</v>
      </c>
      <c r="E970">
        <v>100</v>
      </c>
      <c r="F970">
        <v>53</v>
      </c>
      <c r="G970">
        <v>7</v>
      </c>
      <c r="H970">
        <v>28</v>
      </c>
      <c r="I970">
        <v>21</v>
      </c>
      <c r="J970">
        <v>100</v>
      </c>
      <c r="K970" t="s">
        <v>64</v>
      </c>
      <c r="L970" t="s">
        <v>30</v>
      </c>
    </row>
    <row r="971" spans="1:12" x14ac:dyDescent="0.25">
      <c r="A971">
        <v>202307</v>
      </c>
      <c r="B971" t="s">
        <v>267</v>
      </c>
      <c r="C971" t="s">
        <v>58</v>
      </c>
      <c r="D971">
        <v>82</v>
      </c>
      <c r="E971">
        <v>95</v>
      </c>
      <c r="F971">
        <v>53</v>
      </c>
      <c r="G971">
        <v>6</v>
      </c>
      <c r="H971">
        <v>31</v>
      </c>
      <c r="I971">
        <v>18</v>
      </c>
      <c r="J971">
        <v>95</v>
      </c>
      <c r="K971" t="s">
        <v>64</v>
      </c>
      <c r="L971" t="s">
        <v>30</v>
      </c>
    </row>
    <row r="972" spans="1:12" x14ac:dyDescent="0.25">
      <c r="A972">
        <v>202307</v>
      </c>
      <c r="B972" t="s">
        <v>268</v>
      </c>
      <c r="C972" t="s">
        <v>58</v>
      </c>
      <c r="D972">
        <v>65</v>
      </c>
      <c r="E972">
        <v>42</v>
      </c>
      <c r="F972">
        <v>53</v>
      </c>
      <c r="G972">
        <v>7</v>
      </c>
      <c r="H972">
        <v>27</v>
      </c>
      <c r="I972">
        <v>13</v>
      </c>
      <c r="J972">
        <v>65</v>
      </c>
      <c r="K972" t="s">
        <v>15</v>
      </c>
      <c r="L972" t="s">
        <v>30</v>
      </c>
    </row>
    <row r="973" spans="1:12" x14ac:dyDescent="0.25">
      <c r="A973">
        <v>202307</v>
      </c>
      <c r="B973" t="s">
        <v>269</v>
      </c>
      <c r="C973" t="s">
        <v>58</v>
      </c>
      <c r="D973">
        <v>71</v>
      </c>
      <c r="E973">
        <v>42</v>
      </c>
      <c r="F973">
        <v>53</v>
      </c>
      <c r="G973">
        <v>8</v>
      </c>
      <c r="H973">
        <v>28</v>
      </c>
      <c r="I973">
        <v>12</v>
      </c>
      <c r="J973">
        <v>71</v>
      </c>
      <c r="K973" t="s">
        <v>15</v>
      </c>
      <c r="L973" t="s">
        <v>30</v>
      </c>
    </row>
    <row r="974" spans="1:12" x14ac:dyDescent="0.25">
      <c r="A974">
        <v>202307</v>
      </c>
      <c r="B974" t="s">
        <v>270</v>
      </c>
      <c r="C974" t="s">
        <v>58</v>
      </c>
      <c r="D974">
        <v>63</v>
      </c>
      <c r="E974">
        <v>39</v>
      </c>
      <c r="F974">
        <v>18</v>
      </c>
      <c r="G974">
        <v>16</v>
      </c>
      <c r="H974">
        <v>27</v>
      </c>
      <c r="I974">
        <v>24</v>
      </c>
      <c r="J974">
        <v>63</v>
      </c>
      <c r="K974" t="s">
        <v>15</v>
      </c>
      <c r="L974" t="s">
        <v>30</v>
      </c>
    </row>
    <row r="975" spans="1:12" x14ac:dyDescent="0.25">
      <c r="A975">
        <v>202308</v>
      </c>
      <c r="B975" t="s">
        <v>298</v>
      </c>
      <c r="C975" t="s">
        <v>58</v>
      </c>
      <c r="D975">
        <v>64</v>
      </c>
      <c r="E975">
        <v>73</v>
      </c>
      <c r="F975">
        <v>55</v>
      </c>
      <c r="G975">
        <v>10</v>
      </c>
      <c r="H975">
        <v>21</v>
      </c>
      <c r="I975">
        <v>14</v>
      </c>
      <c r="J975">
        <v>73</v>
      </c>
      <c r="K975" t="s">
        <v>64</v>
      </c>
      <c r="L975" t="s">
        <v>30</v>
      </c>
    </row>
    <row r="976" spans="1:12" x14ac:dyDescent="0.25">
      <c r="A976">
        <v>202308</v>
      </c>
      <c r="B976" t="s">
        <v>299</v>
      </c>
      <c r="C976" t="s">
        <v>58</v>
      </c>
      <c r="D976">
        <v>64</v>
      </c>
      <c r="E976">
        <v>75</v>
      </c>
      <c r="F976">
        <v>54</v>
      </c>
      <c r="G976">
        <v>9</v>
      </c>
      <c r="H976">
        <v>22</v>
      </c>
      <c r="I976">
        <v>12</v>
      </c>
      <c r="J976">
        <v>75</v>
      </c>
      <c r="K976" t="s">
        <v>64</v>
      </c>
      <c r="L976" t="s">
        <v>30</v>
      </c>
    </row>
    <row r="977" spans="1:12" x14ac:dyDescent="0.25">
      <c r="A977">
        <v>202308</v>
      </c>
      <c r="B977" t="s">
        <v>300</v>
      </c>
      <c r="C977" t="s">
        <v>58</v>
      </c>
      <c r="D977">
        <v>70</v>
      </c>
      <c r="E977">
        <v>82</v>
      </c>
      <c r="F977">
        <v>53</v>
      </c>
      <c r="G977">
        <v>7</v>
      </c>
      <c r="H977">
        <v>22</v>
      </c>
      <c r="I977">
        <v>12</v>
      </c>
      <c r="J977">
        <v>82</v>
      </c>
      <c r="K977" t="s">
        <v>64</v>
      </c>
      <c r="L977" t="s">
        <v>30</v>
      </c>
    </row>
    <row r="978" spans="1:12" x14ac:dyDescent="0.25">
      <c r="A978">
        <v>202308</v>
      </c>
      <c r="B978" t="s">
        <v>301</v>
      </c>
      <c r="C978" t="s">
        <v>58</v>
      </c>
      <c r="D978">
        <v>70</v>
      </c>
      <c r="E978">
        <v>83</v>
      </c>
      <c r="F978">
        <v>53</v>
      </c>
      <c r="G978">
        <v>8</v>
      </c>
      <c r="H978">
        <v>21</v>
      </c>
      <c r="I978">
        <v>11</v>
      </c>
      <c r="J978">
        <v>83</v>
      </c>
      <c r="K978" t="s">
        <v>64</v>
      </c>
      <c r="L978" t="s">
        <v>30</v>
      </c>
    </row>
    <row r="979" spans="1:12" x14ac:dyDescent="0.25">
      <c r="A979">
        <v>202308</v>
      </c>
      <c r="B979" t="s">
        <v>271</v>
      </c>
      <c r="C979" t="s">
        <v>58</v>
      </c>
      <c r="D979">
        <v>66</v>
      </c>
      <c r="E979">
        <v>77</v>
      </c>
      <c r="F979">
        <v>53</v>
      </c>
      <c r="G979">
        <v>6</v>
      </c>
      <c r="H979">
        <v>26</v>
      </c>
      <c r="I979">
        <v>10</v>
      </c>
      <c r="J979">
        <v>77</v>
      </c>
      <c r="K979" t="s">
        <v>64</v>
      </c>
      <c r="L979" t="s">
        <v>30</v>
      </c>
    </row>
    <row r="980" spans="1:12" x14ac:dyDescent="0.25">
      <c r="A980">
        <v>202308</v>
      </c>
      <c r="B980" t="s">
        <v>272</v>
      </c>
      <c r="C980" t="s">
        <v>58</v>
      </c>
      <c r="D980">
        <v>69</v>
      </c>
      <c r="E980">
        <v>78</v>
      </c>
      <c r="F980">
        <v>53</v>
      </c>
      <c r="G980">
        <v>5</v>
      </c>
      <c r="H980">
        <v>24</v>
      </c>
      <c r="I980">
        <v>10</v>
      </c>
      <c r="J980">
        <v>78</v>
      </c>
      <c r="K980" t="s">
        <v>64</v>
      </c>
      <c r="L980" t="s">
        <v>30</v>
      </c>
    </row>
    <row r="981" spans="1:12" x14ac:dyDescent="0.25">
      <c r="A981">
        <v>202308</v>
      </c>
      <c r="B981" t="s">
        <v>273</v>
      </c>
      <c r="C981" t="s">
        <v>58</v>
      </c>
      <c r="D981">
        <v>88</v>
      </c>
      <c r="E981">
        <v>113</v>
      </c>
      <c r="F981">
        <v>53</v>
      </c>
      <c r="G981">
        <v>6</v>
      </c>
      <c r="H981">
        <v>30</v>
      </c>
      <c r="I981">
        <v>16</v>
      </c>
      <c r="J981">
        <v>113</v>
      </c>
      <c r="K981" t="s">
        <v>64</v>
      </c>
      <c r="L981" t="s">
        <v>60</v>
      </c>
    </row>
    <row r="982" spans="1:12" x14ac:dyDescent="0.25">
      <c r="A982">
        <v>202308</v>
      </c>
      <c r="B982" t="s">
        <v>274</v>
      </c>
      <c r="C982" t="s">
        <v>58</v>
      </c>
      <c r="D982">
        <v>76</v>
      </c>
      <c r="E982">
        <v>89</v>
      </c>
      <c r="F982">
        <v>53</v>
      </c>
      <c r="G982">
        <v>6</v>
      </c>
      <c r="H982">
        <v>24</v>
      </c>
      <c r="I982">
        <v>14</v>
      </c>
      <c r="J982">
        <v>89</v>
      </c>
      <c r="K982" t="s">
        <v>64</v>
      </c>
      <c r="L982" t="s">
        <v>30</v>
      </c>
    </row>
    <row r="983" spans="1:12" x14ac:dyDescent="0.25">
      <c r="A983">
        <v>202308</v>
      </c>
      <c r="B983" t="s">
        <v>275</v>
      </c>
      <c r="C983" t="s">
        <v>58</v>
      </c>
      <c r="D983">
        <v>64</v>
      </c>
      <c r="E983">
        <v>72</v>
      </c>
      <c r="F983">
        <v>53</v>
      </c>
      <c r="G983">
        <v>8</v>
      </c>
      <c r="H983">
        <v>27</v>
      </c>
      <c r="I983">
        <v>9</v>
      </c>
      <c r="J983">
        <v>72</v>
      </c>
      <c r="K983" t="s">
        <v>64</v>
      </c>
      <c r="L983" t="s">
        <v>30</v>
      </c>
    </row>
    <row r="984" spans="1:12" x14ac:dyDescent="0.25">
      <c r="A984">
        <v>202308</v>
      </c>
      <c r="B984" t="s">
        <v>276</v>
      </c>
      <c r="C984" t="s">
        <v>58</v>
      </c>
      <c r="D984">
        <v>66</v>
      </c>
      <c r="E984">
        <v>76</v>
      </c>
      <c r="F984">
        <v>53</v>
      </c>
      <c r="G984">
        <v>8</v>
      </c>
      <c r="H984">
        <v>31</v>
      </c>
      <c r="I984">
        <v>9</v>
      </c>
      <c r="J984">
        <v>76</v>
      </c>
      <c r="K984" t="s">
        <v>64</v>
      </c>
      <c r="L984" t="s">
        <v>30</v>
      </c>
    </row>
    <row r="985" spans="1:12" x14ac:dyDescent="0.25">
      <c r="A985">
        <v>202308</v>
      </c>
      <c r="B985" t="s">
        <v>277</v>
      </c>
      <c r="C985" t="s">
        <v>58</v>
      </c>
      <c r="D985">
        <v>74</v>
      </c>
      <c r="E985">
        <v>89</v>
      </c>
      <c r="F985">
        <v>53</v>
      </c>
      <c r="G985">
        <v>9</v>
      </c>
      <c r="H985">
        <v>29</v>
      </c>
      <c r="I985">
        <v>14</v>
      </c>
      <c r="J985">
        <v>89</v>
      </c>
      <c r="K985" t="s">
        <v>64</v>
      </c>
      <c r="L985" t="s">
        <v>30</v>
      </c>
    </row>
    <row r="986" spans="1:12" x14ac:dyDescent="0.25">
      <c r="A986">
        <v>202308</v>
      </c>
      <c r="B986" t="s">
        <v>278</v>
      </c>
      <c r="C986" t="s">
        <v>58</v>
      </c>
      <c r="D986">
        <v>77</v>
      </c>
      <c r="E986">
        <v>96</v>
      </c>
      <c r="F986">
        <v>53</v>
      </c>
      <c r="G986">
        <v>8</v>
      </c>
      <c r="H986">
        <v>27</v>
      </c>
      <c r="I986">
        <v>14</v>
      </c>
      <c r="J986">
        <v>96</v>
      </c>
      <c r="K986" t="s">
        <v>64</v>
      </c>
      <c r="L986" t="s">
        <v>30</v>
      </c>
    </row>
    <row r="987" spans="1:12" x14ac:dyDescent="0.25">
      <c r="A987">
        <v>202308</v>
      </c>
      <c r="B987" t="s">
        <v>279</v>
      </c>
      <c r="C987" t="s">
        <v>58</v>
      </c>
      <c r="D987">
        <v>69</v>
      </c>
      <c r="E987">
        <v>84</v>
      </c>
      <c r="F987">
        <v>53</v>
      </c>
      <c r="G987">
        <v>8</v>
      </c>
      <c r="H987">
        <v>25</v>
      </c>
      <c r="I987">
        <v>11</v>
      </c>
      <c r="J987">
        <v>84</v>
      </c>
      <c r="K987" t="s">
        <v>64</v>
      </c>
      <c r="L987" t="s">
        <v>30</v>
      </c>
    </row>
    <row r="988" spans="1:12" x14ac:dyDescent="0.25">
      <c r="A988">
        <v>202308</v>
      </c>
      <c r="B988" t="s">
        <v>280</v>
      </c>
      <c r="C988" t="s">
        <v>58</v>
      </c>
      <c r="D988">
        <v>60</v>
      </c>
      <c r="E988">
        <v>74</v>
      </c>
      <c r="F988">
        <v>53</v>
      </c>
      <c r="G988">
        <v>8</v>
      </c>
      <c r="H988">
        <v>28</v>
      </c>
      <c r="I988">
        <v>8</v>
      </c>
      <c r="J988">
        <v>74</v>
      </c>
      <c r="K988" t="s">
        <v>64</v>
      </c>
      <c r="L988" t="s">
        <v>30</v>
      </c>
    </row>
    <row r="989" spans="1:12" x14ac:dyDescent="0.25">
      <c r="A989">
        <v>202308</v>
      </c>
      <c r="B989" t="s">
        <v>281</v>
      </c>
      <c r="C989" t="s">
        <v>58</v>
      </c>
      <c r="D989">
        <v>75</v>
      </c>
      <c r="E989">
        <v>90</v>
      </c>
      <c r="F989">
        <v>54</v>
      </c>
      <c r="G989">
        <v>9</v>
      </c>
      <c r="H989">
        <v>27</v>
      </c>
      <c r="I989">
        <v>16</v>
      </c>
      <c r="J989">
        <v>90</v>
      </c>
      <c r="K989" t="s">
        <v>64</v>
      </c>
      <c r="L989" t="s">
        <v>30</v>
      </c>
    </row>
    <row r="990" spans="1:12" x14ac:dyDescent="0.25">
      <c r="A990">
        <v>202308</v>
      </c>
      <c r="B990" t="s">
        <v>282</v>
      </c>
      <c r="C990" t="s">
        <v>58</v>
      </c>
      <c r="D990">
        <v>69</v>
      </c>
      <c r="E990">
        <v>82</v>
      </c>
      <c r="F990">
        <v>54</v>
      </c>
      <c r="G990">
        <v>9</v>
      </c>
      <c r="H990">
        <v>31</v>
      </c>
      <c r="I990">
        <v>11</v>
      </c>
      <c r="J990">
        <v>82</v>
      </c>
      <c r="K990" t="s">
        <v>64</v>
      </c>
      <c r="L990" t="s">
        <v>30</v>
      </c>
    </row>
    <row r="991" spans="1:12" x14ac:dyDescent="0.25">
      <c r="A991">
        <v>202308</v>
      </c>
      <c r="B991" t="s">
        <v>283</v>
      </c>
      <c r="C991" t="s">
        <v>58</v>
      </c>
      <c r="D991">
        <v>66</v>
      </c>
      <c r="E991">
        <v>76</v>
      </c>
      <c r="F991">
        <v>54</v>
      </c>
      <c r="G991">
        <v>7</v>
      </c>
      <c r="H991">
        <v>23</v>
      </c>
      <c r="I991">
        <v>13</v>
      </c>
      <c r="J991">
        <v>76</v>
      </c>
      <c r="K991" t="s">
        <v>64</v>
      </c>
      <c r="L991" t="s">
        <v>30</v>
      </c>
    </row>
    <row r="992" spans="1:12" x14ac:dyDescent="0.25">
      <c r="A992">
        <v>202308</v>
      </c>
      <c r="B992" t="s">
        <v>284</v>
      </c>
      <c r="C992" t="s">
        <v>58</v>
      </c>
      <c r="D992">
        <v>54</v>
      </c>
      <c r="E992">
        <v>59</v>
      </c>
      <c r="F992">
        <v>53</v>
      </c>
      <c r="G992">
        <v>7</v>
      </c>
      <c r="H992">
        <v>22</v>
      </c>
      <c r="I992">
        <v>6</v>
      </c>
      <c r="J992">
        <v>59</v>
      </c>
      <c r="K992" t="s">
        <v>64</v>
      </c>
      <c r="L992" t="s">
        <v>30</v>
      </c>
    </row>
    <row r="993" spans="1:12" x14ac:dyDescent="0.25">
      <c r="A993">
        <v>202308</v>
      </c>
      <c r="B993" t="s">
        <v>285</v>
      </c>
      <c r="C993" t="s">
        <v>58</v>
      </c>
      <c r="D993">
        <v>64</v>
      </c>
      <c r="E993">
        <v>77</v>
      </c>
      <c r="F993">
        <v>53</v>
      </c>
      <c r="G993">
        <v>7</v>
      </c>
      <c r="H993">
        <v>28</v>
      </c>
      <c r="I993">
        <v>13</v>
      </c>
      <c r="J993">
        <v>77</v>
      </c>
      <c r="K993" t="s">
        <v>64</v>
      </c>
      <c r="L993" t="s">
        <v>30</v>
      </c>
    </row>
    <row r="994" spans="1:12" x14ac:dyDescent="0.25">
      <c r="A994">
        <v>202308</v>
      </c>
      <c r="B994" t="s">
        <v>286</v>
      </c>
      <c r="C994" t="s">
        <v>58</v>
      </c>
      <c r="D994">
        <v>68</v>
      </c>
      <c r="E994">
        <v>82</v>
      </c>
      <c r="F994">
        <v>53</v>
      </c>
      <c r="G994">
        <v>6</v>
      </c>
      <c r="H994">
        <v>26</v>
      </c>
      <c r="I994">
        <v>9</v>
      </c>
      <c r="J994">
        <v>82</v>
      </c>
      <c r="K994" t="s">
        <v>64</v>
      </c>
      <c r="L994" t="s">
        <v>30</v>
      </c>
    </row>
    <row r="995" spans="1:12" x14ac:dyDescent="0.25">
      <c r="A995">
        <v>202308</v>
      </c>
      <c r="B995" t="s">
        <v>287</v>
      </c>
      <c r="C995" t="s">
        <v>58</v>
      </c>
      <c r="D995">
        <v>65</v>
      </c>
      <c r="E995">
        <v>78</v>
      </c>
      <c r="F995">
        <v>53</v>
      </c>
      <c r="G995">
        <v>6</v>
      </c>
      <c r="H995">
        <v>24</v>
      </c>
      <c r="I995">
        <v>10</v>
      </c>
      <c r="J995">
        <v>78</v>
      </c>
      <c r="K995" t="s">
        <v>64</v>
      </c>
      <c r="L995" t="s">
        <v>30</v>
      </c>
    </row>
    <row r="996" spans="1:12" x14ac:dyDescent="0.25">
      <c r="A996">
        <v>202308</v>
      </c>
      <c r="B996" t="s">
        <v>288</v>
      </c>
      <c r="C996" t="s">
        <v>58</v>
      </c>
      <c r="D996">
        <v>70</v>
      </c>
      <c r="E996">
        <v>87</v>
      </c>
      <c r="F996">
        <v>53</v>
      </c>
      <c r="G996">
        <v>6</v>
      </c>
      <c r="H996">
        <v>24</v>
      </c>
      <c r="I996">
        <v>13</v>
      </c>
      <c r="J996">
        <v>87</v>
      </c>
      <c r="K996" t="s">
        <v>64</v>
      </c>
      <c r="L996" t="s">
        <v>30</v>
      </c>
    </row>
    <row r="997" spans="1:12" x14ac:dyDescent="0.25">
      <c r="A997">
        <v>202308</v>
      </c>
      <c r="B997" t="s">
        <v>289</v>
      </c>
      <c r="C997" t="s">
        <v>58</v>
      </c>
      <c r="D997">
        <v>65</v>
      </c>
      <c r="E997">
        <v>78</v>
      </c>
      <c r="F997">
        <v>53</v>
      </c>
      <c r="G997">
        <v>7</v>
      </c>
      <c r="H997">
        <v>28</v>
      </c>
      <c r="I997">
        <v>8</v>
      </c>
      <c r="J997">
        <v>78</v>
      </c>
      <c r="K997" t="s">
        <v>64</v>
      </c>
      <c r="L997" t="s">
        <v>30</v>
      </c>
    </row>
    <row r="998" spans="1:12" x14ac:dyDescent="0.25">
      <c r="A998">
        <v>202308</v>
      </c>
      <c r="B998" t="s">
        <v>290</v>
      </c>
      <c r="C998" t="s">
        <v>58</v>
      </c>
      <c r="D998">
        <v>71</v>
      </c>
      <c r="E998">
        <v>88</v>
      </c>
      <c r="F998">
        <v>54</v>
      </c>
      <c r="G998">
        <v>7</v>
      </c>
      <c r="H998">
        <v>29</v>
      </c>
      <c r="I998">
        <v>12</v>
      </c>
      <c r="J998">
        <v>88</v>
      </c>
      <c r="K998" t="s">
        <v>64</v>
      </c>
      <c r="L998" t="s">
        <v>30</v>
      </c>
    </row>
    <row r="999" spans="1:12" x14ac:dyDescent="0.25">
      <c r="A999">
        <v>202308</v>
      </c>
      <c r="B999" t="s">
        <v>291</v>
      </c>
      <c r="C999" t="s">
        <v>58</v>
      </c>
      <c r="D999">
        <v>64</v>
      </c>
      <c r="E999">
        <v>85</v>
      </c>
      <c r="F999">
        <v>54</v>
      </c>
      <c r="G999">
        <v>6</v>
      </c>
      <c r="H999">
        <v>33</v>
      </c>
      <c r="I999">
        <v>9</v>
      </c>
      <c r="J999">
        <v>85</v>
      </c>
      <c r="K999" t="s">
        <v>64</v>
      </c>
      <c r="L999" t="s">
        <v>30</v>
      </c>
    </row>
    <row r="1000" spans="1:12" x14ac:dyDescent="0.25">
      <c r="A1000">
        <v>202308</v>
      </c>
      <c r="B1000" t="s">
        <v>292</v>
      </c>
      <c r="C1000" t="s">
        <v>58</v>
      </c>
      <c r="D1000">
        <v>65</v>
      </c>
      <c r="E1000">
        <v>87</v>
      </c>
      <c r="F1000">
        <v>53</v>
      </c>
      <c r="G1000">
        <v>6</v>
      </c>
      <c r="H1000">
        <v>30</v>
      </c>
      <c r="I1000">
        <v>9</v>
      </c>
      <c r="J1000">
        <v>87</v>
      </c>
      <c r="K1000" t="s">
        <v>64</v>
      </c>
      <c r="L1000" t="s">
        <v>30</v>
      </c>
    </row>
    <row r="1001" spans="1:12" x14ac:dyDescent="0.25">
      <c r="A1001">
        <v>202308</v>
      </c>
      <c r="B1001" t="s">
        <v>293</v>
      </c>
      <c r="C1001" t="s">
        <v>58</v>
      </c>
      <c r="D1001">
        <v>65</v>
      </c>
      <c r="E1001">
        <v>89</v>
      </c>
      <c r="F1001">
        <v>53</v>
      </c>
      <c r="G1001">
        <v>7</v>
      </c>
      <c r="H1001">
        <v>30</v>
      </c>
      <c r="I1001">
        <v>10</v>
      </c>
      <c r="J1001">
        <v>89</v>
      </c>
      <c r="K1001" t="s">
        <v>64</v>
      </c>
      <c r="L1001" t="s">
        <v>30</v>
      </c>
    </row>
    <row r="1002" spans="1:12" x14ac:dyDescent="0.25">
      <c r="A1002">
        <v>202308</v>
      </c>
      <c r="B1002" t="s">
        <v>294</v>
      </c>
      <c r="C1002" t="s">
        <v>58</v>
      </c>
      <c r="D1002" t="s">
        <v>14</v>
      </c>
      <c r="E1002">
        <v>75</v>
      </c>
      <c r="F1002">
        <v>53</v>
      </c>
      <c r="G1002">
        <v>8</v>
      </c>
      <c r="H1002">
        <v>33</v>
      </c>
      <c r="I1002">
        <v>8</v>
      </c>
      <c r="J1002">
        <v>75</v>
      </c>
      <c r="K1002" t="s">
        <v>64</v>
      </c>
      <c r="L1002" t="s">
        <v>30</v>
      </c>
    </row>
    <row r="1003" spans="1:12" x14ac:dyDescent="0.25">
      <c r="A1003">
        <v>202308</v>
      </c>
      <c r="B1003" t="s">
        <v>295</v>
      </c>
      <c r="C1003" t="s">
        <v>58</v>
      </c>
      <c r="D1003">
        <v>64</v>
      </c>
      <c r="E1003">
        <v>45</v>
      </c>
      <c r="F1003">
        <v>54</v>
      </c>
      <c r="G1003">
        <v>9</v>
      </c>
      <c r="H1003">
        <v>22</v>
      </c>
      <c r="I1003">
        <v>13</v>
      </c>
      <c r="J1003">
        <v>64</v>
      </c>
      <c r="K1003" t="s">
        <v>15</v>
      </c>
      <c r="L1003" t="s">
        <v>30</v>
      </c>
    </row>
    <row r="1004" spans="1:12" x14ac:dyDescent="0.25">
      <c r="A1004">
        <v>202308</v>
      </c>
      <c r="B1004" t="s">
        <v>296</v>
      </c>
      <c r="C1004" t="s">
        <v>58</v>
      </c>
      <c r="D1004">
        <v>69</v>
      </c>
      <c r="E1004">
        <v>44</v>
      </c>
      <c r="F1004">
        <v>54</v>
      </c>
      <c r="G1004">
        <v>11</v>
      </c>
      <c r="H1004">
        <v>24</v>
      </c>
      <c r="I1004">
        <v>11</v>
      </c>
      <c r="J1004">
        <v>69</v>
      </c>
      <c r="K1004" t="s">
        <v>15</v>
      </c>
      <c r="L1004" t="s">
        <v>30</v>
      </c>
    </row>
    <row r="1005" spans="1:12" x14ac:dyDescent="0.25">
      <c r="A1005">
        <v>202308</v>
      </c>
      <c r="B1005" t="s">
        <v>297</v>
      </c>
      <c r="C1005" t="s">
        <v>58</v>
      </c>
      <c r="D1005">
        <v>68</v>
      </c>
      <c r="E1005">
        <v>44</v>
      </c>
      <c r="F1005">
        <v>22</v>
      </c>
      <c r="G1005">
        <v>27</v>
      </c>
      <c r="H1005">
        <v>30</v>
      </c>
      <c r="I1005">
        <v>32</v>
      </c>
      <c r="J1005">
        <v>68</v>
      </c>
      <c r="K1005" t="s">
        <v>15</v>
      </c>
      <c r="L1005" t="s">
        <v>30</v>
      </c>
    </row>
    <row r="1006" spans="1:12" x14ac:dyDescent="0.25">
      <c r="A1006">
        <v>202309</v>
      </c>
      <c r="B1006" t="s">
        <v>302</v>
      </c>
      <c r="C1006" t="s">
        <v>58</v>
      </c>
      <c r="D1006">
        <v>66</v>
      </c>
      <c r="E1006">
        <v>88</v>
      </c>
      <c r="F1006">
        <v>54</v>
      </c>
      <c r="G1006">
        <v>8</v>
      </c>
      <c r="H1006">
        <v>44</v>
      </c>
      <c r="I1006">
        <v>12</v>
      </c>
      <c r="J1006">
        <v>88</v>
      </c>
      <c r="K1006" t="s">
        <v>64</v>
      </c>
      <c r="L1006" t="s">
        <v>30</v>
      </c>
    </row>
    <row r="1007" spans="1:12" x14ac:dyDescent="0.25">
      <c r="A1007">
        <v>202309</v>
      </c>
      <c r="B1007" t="s">
        <v>303</v>
      </c>
      <c r="C1007" t="s">
        <v>58</v>
      </c>
      <c r="D1007">
        <v>72</v>
      </c>
      <c r="E1007">
        <v>91</v>
      </c>
      <c r="F1007">
        <v>54</v>
      </c>
      <c r="G1007">
        <v>8</v>
      </c>
      <c r="H1007">
        <v>31</v>
      </c>
      <c r="I1007">
        <v>22</v>
      </c>
      <c r="J1007">
        <v>91</v>
      </c>
      <c r="K1007" t="s">
        <v>64</v>
      </c>
      <c r="L1007" t="s">
        <v>30</v>
      </c>
    </row>
    <row r="1008" spans="1:12" x14ac:dyDescent="0.25">
      <c r="A1008">
        <v>202309</v>
      </c>
      <c r="B1008" t="s">
        <v>304</v>
      </c>
      <c r="C1008" t="s">
        <v>58</v>
      </c>
      <c r="D1008">
        <v>59</v>
      </c>
      <c r="E1008">
        <v>80</v>
      </c>
      <c r="F1008">
        <v>54</v>
      </c>
      <c r="G1008">
        <v>8</v>
      </c>
      <c r="H1008">
        <v>38</v>
      </c>
      <c r="I1008">
        <v>8</v>
      </c>
      <c r="J1008">
        <v>80</v>
      </c>
      <c r="K1008" t="s">
        <v>64</v>
      </c>
      <c r="L1008" t="s">
        <v>30</v>
      </c>
    </row>
    <row r="1009" spans="1:12" x14ac:dyDescent="0.25">
      <c r="A1009">
        <v>202309</v>
      </c>
      <c r="B1009" t="s">
        <v>305</v>
      </c>
      <c r="C1009" t="s">
        <v>58</v>
      </c>
      <c r="D1009">
        <v>54</v>
      </c>
      <c r="E1009">
        <v>69</v>
      </c>
      <c r="F1009">
        <v>54</v>
      </c>
      <c r="G1009">
        <v>9</v>
      </c>
      <c r="H1009">
        <v>36</v>
      </c>
      <c r="I1009">
        <v>6</v>
      </c>
      <c r="J1009">
        <v>69</v>
      </c>
      <c r="K1009" t="s">
        <v>64</v>
      </c>
      <c r="L1009" t="s">
        <v>30</v>
      </c>
    </row>
    <row r="1010" spans="1:12" x14ac:dyDescent="0.25">
      <c r="A1010">
        <v>202309</v>
      </c>
      <c r="B1010" t="s">
        <v>306</v>
      </c>
      <c r="C1010" t="s">
        <v>58</v>
      </c>
      <c r="D1010">
        <v>60</v>
      </c>
      <c r="E1010">
        <v>82</v>
      </c>
      <c r="F1010">
        <v>54</v>
      </c>
      <c r="G1010">
        <v>10</v>
      </c>
      <c r="H1010">
        <v>33</v>
      </c>
      <c r="I1010">
        <v>9</v>
      </c>
      <c r="J1010">
        <v>82</v>
      </c>
      <c r="K1010" t="s">
        <v>64</v>
      </c>
      <c r="L1010" t="s">
        <v>30</v>
      </c>
    </row>
    <row r="1011" spans="1:12" x14ac:dyDescent="0.25">
      <c r="A1011">
        <v>202309</v>
      </c>
      <c r="B1011" t="s">
        <v>307</v>
      </c>
      <c r="C1011" t="s">
        <v>58</v>
      </c>
      <c r="D1011">
        <v>60</v>
      </c>
      <c r="E1011">
        <v>81</v>
      </c>
      <c r="F1011">
        <v>55</v>
      </c>
      <c r="G1011">
        <v>10</v>
      </c>
      <c r="H1011">
        <v>33</v>
      </c>
      <c r="I1011">
        <v>9</v>
      </c>
      <c r="J1011">
        <v>81</v>
      </c>
      <c r="K1011" t="s">
        <v>64</v>
      </c>
      <c r="L1011" t="s">
        <v>30</v>
      </c>
    </row>
    <row r="1012" spans="1:12" x14ac:dyDescent="0.25">
      <c r="A1012">
        <v>202309</v>
      </c>
      <c r="B1012" t="s">
        <v>308</v>
      </c>
      <c r="C1012" t="s">
        <v>58</v>
      </c>
      <c r="D1012">
        <v>71</v>
      </c>
      <c r="E1012">
        <v>93</v>
      </c>
      <c r="F1012">
        <v>55</v>
      </c>
      <c r="G1012">
        <v>10</v>
      </c>
      <c r="H1012">
        <v>35</v>
      </c>
      <c r="I1012">
        <v>15</v>
      </c>
      <c r="J1012">
        <v>93</v>
      </c>
      <c r="K1012" t="s">
        <v>64</v>
      </c>
      <c r="L1012" t="s">
        <v>30</v>
      </c>
    </row>
    <row r="1013" spans="1:12" x14ac:dyDescent="0.25">
      <c r="A1013">
        <v>202309</v>
      </c>
      <c r="B1013" t="s">
        <v>309</v>
      </c>
      <c r="C1013" t="s">
        <v>58</v>
      </c>
      <c r="D1013">
        <v>67</v>
      </c>
      <c r="E1013">
        <v>87</v>
      </c>
      <c r="F1013">
        <v>55</v>
      </c>
      <c r="G1013">
        <v>9</v>
      </c>
      <c r="H1013">
        <v>32</v>
      </c>
      <c r="I1013">
        <v>12</v>
      </c>
      <c r="J1013">
        <v>87</v>
      </c>
      <c r="K1013" t="s">
        <v>64</v>
      </c>
      <c r="L1013" t="s">
        <v>30</v>
      </c>
    </row>
    <row r="1014" spans="1:12" x14ac:dyDescent="0.25">
      <c r="A1014">
        <v>202309</v>
      </c>
      <c r="B1014" t="s">
        <v>310</v>
      </c>
      <c r="C1014" t="s">
        <v>58</v>
      </c>
      <c r="D1014">
        <v>61</v>
      </c>
      <c r="E1014">
        <v>78</v>
      </c>
      <c r="F1014">
        <v>54</v>
      </c>
      <c r="G1014">
        <v>6</v>
      </c>
      <c r="H1014">
        <v>28</v>
      </c>
      <c r="I1014">
        <v>8</v>
      </c>
      <c r="J1014">
        <v>78</v>
      </c>
      <c r="K1014" t="s">
        <v>64</v>
      </c>
      <c r="L1014" t="s">
        <v>30</v>
      </c>
    </row>
    <row r="1015" spans="1:12" x14ac:dyDescent="0.25">
      <c r="A1015">
        <v>202309</v>
      </c>
      <c r="B1015" t="s">
        <v>311</v>
      </c>
      <c r="C1015" t="s">
        <v>58</v>
      </c>
      <c r="D1015">
        <v>57</v>
      </c>
      <c r="E1015">
        <v>68</v>
      </c>
      <c r="F1015">
        <v>54</v>
      </c>
      <c r="G1015">
        <v>7</v>
      </c>
      <c r="H1015">
        <v>28</v>
      </c>
      <c r="I1015">
        <v>6</v>
      </c>
      <c r="J1015">
        <v>68</v>
      </c>
      <c r="K1015" t="s">
        <v>64</v>
      </c>
      <c r="L1015" t="s">
        <v>30</v>
      </c>
    </row>
    <row r="1016" spans="1:12" x14ac:dyDescent="0.25">
      <c r="A1016">
        <v>202309</v>
      </c>
      <c r="B1016" t="s">
        <v>312</v>
      </c>
      <c r="C1016" t="s">
        <v>58</v>
      </c>
      <c r="D1016">
        <v>59</v>
      </c>
      <c r="E1016">
        <v>72</v>
      </c>
      <c r="F1016">
        <v>54</v>
      </c>
      <c r="G1016">
        <v>6</v>
      </c>
      <c r="H1016">
        <v>30</v>
      </c>
      <c r="I1016">
        <v>5</v>
      </c>
      <c r="J1016">
        <v>72</v>
      </c>
      <c r="K1016" t="s">
        <v>64</v>
      </c>
      <c r="L1016" t="s">
        <v>30</v>
      </c>
    </row>
    <row r="1017" spans="1:12" x14ac:dyDescent="0.25">
      <c r="A1017">
        <v>202309</v>
      </c>
      <c r="B1017" t="s">
        <v>313</v>
      </c>
      <c r="C1017" t="s">
        <v>58</v>
      </c>
      <c r="D1017">
        <v>57</v>
      </c>
      <c r="E1017">
        <v>70</v>
      </c>
      <c r="F1017">
        <v>54</v>
      </c>
      <c r="G1017">
        <v>7</v>
      </c>
      <c r="H1017">
        <v>21</v>
      </c>
      <c r="I1017">
        <v>5</v>
      </c>
      <c r="J1017">
        <v>70</v>
      </c>
      <c r="K1017" t="s">
        <v>64</v>
      </c>
      <c r="L1017" t="s">
        <v>30</v>
      </c>
    </row>
    <row r="1018" spans="1:12" x14ac:dyDescent="0.25">
      <c r="A1018">
        <v>202309</v>
      </c>
      <c r="B1018" t="s">
        <v>314</v>
      </c>
      <c r="C1018" t="s">
        <v>58</v>
      </c>
      <c r="D1018">
        <v>56</v>
      </c>
      <c r="E1018">
        <v>83</v>
      </c>
      <c r="F1018">
        <v>54</v>
      </c>
      <c r="G1018">
        <v>5</v>
      </c>
      <c r="H1018">
        <v>26</v>
      </c>
      <c r="I1018">
        <v>6</v>
      </c>
      <c r="J1018">
        <v>83</v>
      </c>
      <c r="K1018" t="s">
        <v>64</v>
      </c>
      <c r="L1018" t="s">
        <v>30</v>
      </c>
    </row>
    <row r="1019" spans="1:12" x14ac:dyDescent="0.25">
      <c r="A1019">
        <v>202309</v>
      </c>
      <c r="B1019" t="s">
        <v>315</v>
      </c>
      <c r="C1019" t="s">
        <v>58</v>
      </c>
      <c r="D1019">
        <v>54</v>
      </c>
      <c r="E1019">
        <v>68</v>
      </c>
      <c r="F1019">
        <v>54</v>
      </c>
      <c r="G1019">
        <v>7</v>
      </c>
      <c r="H1019">
        <v>29</v>
      </c>
      <c r="I1019">
        <v>7</v>
      </c>
      <c r="J1019">
        <v>68</v>
      </c>
      <c r="K1019" t="s">
        <v>64</v>
      </c>
      <c r="L1019" t="s">
        <v>30</v>
      </c>
    </row>
    <row r="1020" spans="1:12" x14ac:dyDescent="0.25">
      <c r="A1020">
        <v>202309</v>
      </c>
      <c r="B1020" t="s">
        <v>316</v>
      </c>
      <c r="C1020" t="s">
        <v>58</v>
      </c>
      <c r="D1020">
        <v>58</v>
      </c>
      <c r="E1020">
        <v>77</v>
      </c>
      <c r="F1020">
        <v>54</v>
      </c>
      <c r="G1020">
        <v>8</v>
      </c>
      <c r="H1020">
        <v>28</v>
      </c>
      <c r="I1020">
        <v>7</v>
      </c>
      <c r="J1020">
        <v>77</v>
      </c>
      <c r="K1020" t="s">
        <v>64</v>
      </c>
      <c r="L1020" t="s">
        <v>30</v>
      </c>
    </row>
    <row r="1021" spans="1:12" x14ac:dyDescent="0.25">
      <c r="A1021">
        <v>202309</v>
      </c>
      <c r="B1021" t="s">
        <v>317</v>
      </c>
      <c r="C1021" t="s">
        <v>58</v>
      </c>
      <c r="D1021">
        <v>61</v>
      </c>
      <c r="E1021">
        <v>86</v>
      </c>
      <c r="F1021">
        <v>54</v>
      </c>
      <c r="G1021">
        <v>9</v>
      </c>
      <c r="H1021">
        <v>31</v>
      </c>
      <c r="I1021">
        <v>9</v>
      </c>
      <c r="J1021">
        <v>86</v>
      </c>
      <c r="K1021" t="s">
        <v>64</v>
      </c>
      <c r="L1021" t="s">
        <v>30</v>
      </c>
    </row>
    <row r="1022" spans="1:12" x14ac:dyDescent="0.25">
      <c r="A1022">
        <v>202309</v>
      </c>
      <c r="B1022" t="s">
        <v>318</v>
      </c>
      <c r="C1022" t="s">
        <v>58</v>
      </c>
      <c r="D1022">
        <v>61</v>
      </c>
      <c r="E1022">
        <v>74</v>
      </c>
      <c r="F1022">
        <v>54</v>
      </c>
      <c r="G1022">
        <v>8</v>
      </c>
      <c r="H1022">
        <v>28</v>
      </c>
      <c r="I1022">
        <v>10</v>
      </c>
      <c r="J1022">
        <v>74</v>
      </c>
      <c r="K1022" t="s">
        <v>64</v>
      </c>
      <c r="L1022" t="s">
        <v>30</v>
      </c>
    </row>
    <row r="1023" spans="1:12" x14ac:dyDescent="0.25">
      <c r="A1023">
        <v>202309</v>
      </c>
      <c r="B1023" t="s">
        <v>319</v>
      </c>
      <c r="C1023" t="s">
        <v>58</v>
      </c>
      <c r="D1023">
        <v>54</v>
      </c>
      <c r="E1023">
        <v>72</v>
      </c>
      <c r="F1023">
        <v>54</v>
      </c>
      <c r="G1023">
        <v>8</v>
      </c>
      <c r="H1023">
        <v>25</v>
      </c>
      <c r="I1023">
        <v>13</v>
      </c>
      <c r="J1023">
        <v>72</v>
      </c>
      <c r="K1023" t="s">
        <v>64</v>
      </c>
      <c r="L1023" t="s">
        <v>30</v>
      </c>
    </row>
    <row r="1024" spans="1:12" x14ac:dyDescent="0.25">
      <c r="A1024">
        <v>202309</v>
      </c>
      <c r="B1024" t="s">
        <v>320</v>
      </c>
      <c r="C1024" t="s">
        <v>58</v>
      </c>
      <c r="D1024">
        <v>59</v>
      </c>
      <c r="E1024">
        <v>81</v>
      </c>
      <c r="F1024">
        <v>54</v>
      </c>
      <c r="G1024">
        <v>9</v>
      </c>
      <c r="H1024">
        <v>32</v>
      </c>
      <c r="I1024">
        <v>13</v>
      </c>
      <c r="J1024">
        <v>81</v>
      </c>
      <c r="K1024" t="s">
        <v>64</v>
      </c>
      <c r="L1024" t="s">
        <v>30</v>
      </c>
    </row>
    <row r="1025" spans="1:12" x14ac:dyDescent="0.25">
      <c r="A1025">
        <v>202309</v>
      </c>
      <c r="B1025" t="s">
        <v>321</v>
      </c>
      <c r="C1025" t="s">
        <v>58</v>
      </c>
      <c r="D1025">
        <v>62</v>
      </c>
      <c r="E1025">
        <v>80</v>
      </c>
      <c r="F1025">
        <v>53</v>
      </c>
      <c r="G1025">
        <v>9</v>
      </c>
      <c r="H1025">
        <v>29</v>
      </c>
      <c r="I1025">
        <v>15</v>
      </c>
      <c r="J1025">
        <v>80</v>
      </c>
      <c r="K1025" t="s">
        <v>64</v>
      </c>
      <c r="L1025" t="s">
        <v>30</v>
      </c>
    </row>
    <row r="1026" spans="1:12" x14ac:dyDescent="0.25">
      <c r="A1026">
        <v>202309</v>
      </c>
      <c r="B1026" t="s">
        <v>322</v>
      </c>
      <c r="C1026" t="s">
        <v>58</v>
      </c>
      <c r="D1026">
        <v>59</v>
      </c>
      <c r="E1026">
        <v>72</v>
      </c>
      <c r="F1026">
        <v>53</v>
      </c>
      <c r="G1026">
        <v>9</v>
      </c>
      <c r="H1026">
        <v>31</v>
      </c>
      <c r="I1026">
        <v>11</v>
      </c>
      <c r="J1026">
        <v>72</v>
      </c>
      <c r="K1026" t="s">
        <v>64</v>
      </c>
      <c r="L1026" t="s">
        <v>30</v>
      </c>
    </row>
    <row r="1027" spans="1:12" x14ac:dyDescent="0.25">
      <c r="A1027">
        <v>202309</v>
      </c>
      <c r="B1027" t="s">
        <v>323</v>
      </c>
      <c r="C1027" t="s">
        <v>58</v>
      </c>
      <c r="D1027">
        <v>57</v>
      </c>
      <c r="E1027">
        <v>70</v>
      </c>
      <c r="F1027">
        <v>54</v>
      </c>
      <c r="G1027">
        <v>8</v>
      </c>
      <c r="H1027">
        <v>22</v>
      </c>
      <c r="I1027">
        <v>11</v>
      </c>
      <c r="J1027">
        <v>70</v>
      </c>
      <c r="K1027" t="s">
        <v>64</v>
      </c>
      <c r="L1027" t="s">
        <v>30</v>
      </c>
    </row>
    <row r="1028" spans="1:12" x14ac:dyDescent="0.25">
      <c r="A1028">
        <v>202309</v>
      </c>
      <c r="B1028" t="s">
        <v>324</v>
      </c>
      <c r="C1028" t="s">
        <v>58</v>
      </c>
      <c r="D1028">
        <v>52</v>
      </c>
      <c r="E1028">
        <v>70</v>
      </c>
      <c r="F1028">
        <v>54</v>
      </c>
      <c r="G1028">
        <v>9</v>
      </c>
      <c r="H1028">
        <v>34</v>
      </c>
      <c r="I1028">
        <v>10</v>
      </c>
      <c r="J1028">
        <v>70</v>
      </c>
      <c r="K1028" t="s">
        <v>64</v>
      </c>
      <c r="L1028" t="s">
        <v>30</v>
      </c>
    </row>
    <row r="1029" spans="1:12" x14ac:dyDescent="0.25">
      <c r="A1029">
        <v>202309</v>
      </c>
      <c r="B1029" t="s">
        <v>325</v>
      </c>
      <c r="C1029" t="s">
        <v>58</v>
      </c>
      <c r="D1029">
        <v>54</v>
      </c>
      <c r="E1029">
        <v>65</v>
      </c>
      <c r="F1029">
        <v>54</v>
      </c>
      <c r="G1029">
        <v>9</v>
      </c>
      <c r="H1029">
        <v>33</v>
      </c>
      <c r="I1029">
        <v>7</v>
      </c>
      <c r="J1029">
        <v>65</v>
      </c>
      <c r="K1029" t="s">
        <v>64</v>
      </c>
      <c r="L1029" t="s">
        <v>30</v>
      </c>
    </row>
    <row r="1030" spans="1:12" x14ac:dyDescent="0.25">
      <c r="A1030">
        <v>202309</v>
      </c>
      <c r="B1030" t="s">
        <v>326</v>
      </c>
      <c r="C1030" t="s">
        <v>58</v>
      </c>
      <c r="D1030">
        <v>55</v>
      </c>
      <c r="E1030">
        <v>72</v>
      </c>
      <c r="F1030">
        <v>54</v>
      </c>
      <c r="G1030">
        <v>9</v>
      </c>
      <c r="H1030">
        <v>35</v>
      </c>
      <c r="I1030">
        <v>6</v>
      </c>
      <c r="J1030">
        <v>72</v>
      </c>
      <c r="K1030" t="s">
        <v>64</v>
      </c>
      <c r="L1030" t="s">
        <v>30</v>
      </c>
    </row>
    <row r="1031" spans="1:12" x14ac:dyDescent="0.25">
      <c r="A1031">
        <v>202309</v>
      </c>
      <c r="B1031" t="s">
        <v>327</v>
      </c>
      <c r="C1031" t="s">
        <v>58</v>
      </c>
      <c r="D1031">
        <v>53</v>
      </c>
      <c r="E1031">
        <v>66</v>
      </c>
      <c r="F1031">
        <v>55</v>
      </c>
      <c r="G1031">
        <v>9</v>
      </c>
      <c r="H1031">
        <v>30</v>
      </c>
      <c r="I1031">
        <v>9</v>
      </c>
      <c r="J1031">
        <v>66</v>
      </c>
      <c r="K1031" t="s">
        <v>64</v>
      </c>
      <c r="L1031" t="s">
        <v>30</v>
      </c>
    </row>
    <row r="1032" spans="1:12" x14ac:dyDescent="0.25">
      <c r="A1032">
        <v>202309</v>
      </c>
      <c r="B1032" t="s">
        <v>328</v>
      </c>
      <c r="C1032" t="s">
        <v>58</v>
      </c>
      <c r="D1032">
        <v>59</v>
      </c>
      <c r="E1032">
        <v>74</v>
      </c>
      <c r="F1032">
        <v>55</v>
      </c>
      <c r="G1032">
        <v>10</v>
      </c>
      <c r="H1032">
        <v>30</v>
      </c>
      <c r="I1032">
        <v>10</v>
      </c>
      <c r="J1032">
        <v>74</v>
      </c>
      <c r="K1032" t="s">
        <v>64</v>
      </c>
      <c r="L1032" t="s">
        <v>30</v>
      </c>
    </row>
    <row r="1033" spans="1:12" x14ac:dyDescent="0.25">
      <c r="A1033">
        <v>202309</v>
      </c>
      <c r="B1033" t="s">
        <v>329</v>
      </c>
      <c r="C1033" t="s">
        <v>58</v>
      </c>
      <c r="D1033">
        <v>56</v>
      </c>
      <c r="E1033">
        <v>73</v>
      </c>
      <c r="F1033">
        <v>54</v>
      </c>
      <c r="G1033">
        <v>9</v>
      </c>
      <c r="H1033">
        <v>28</v>
      </c>
      <c r="I1033">
        <v>8</v>
      </c>
      <c r="J1033">
        <v>73</v>
      </c>
      <c r="K1033" t="s">
        <v>64</v>
      </c>
      <c r="L1033" t="s">
        <v>30</v>
      </c>
    </row>
    <row r="1034" spans="1:12" x14ac:dyDescent="0.25">
      <c r="A1034">
        <v>202309</v>
      </c>
      <c r="B1034" t="s">
        <v>330</v>
      </c>
      <c r="C1034" t="s">
        <v>58</v>
      </c>
      <c r="D1034">
        <v>62</v>
      </c>
      <c r="E1034">
        <v>47</v>
      </c>
      <c r="F1034">
        <v>56</v>
      </c>
      <c r="G1034">
        <v>9</v>
      </c>
      <c r="H1034">
        <v>24</v>
      </c>
      <c r="I1034">
        <v>9</v>
      </c>
      <c r="J1034">
        <v>62</v>
      </c>
      <c r="K1034" t="s">
        <v>15</v>
      </c>
      <c r="L1034" t="s">
        <v>30</v>
      </c>
    </row>
    <row r="1035" spans="1:12" x14ac:dyDescent="0.25">
      <c r="A1035">
        <v>202309</v>
      </c>
      <c r="B1035" t="s">
        <v>331</v>
      </c>
      <c r="C1035" t="s">
        <v>58</v>
      </c>
      <c r="D1035" t="s">
        <v>14</v>
      </c>
      <c r="E1035" t="s">
        <v>14</v>
      </c>
      <c r="F1035" t="s">
        <v>14</v>
      </c>
      <c r="G1035" t="s">
        <v>14</v>
      </c>
      <c r="H1035" t="s">
        <v>14</v>
      </c>
      <c r="I1035" t="s">
        <v>14</v>
      </c>
      <c r="J1035">
        <v>0</v>
      </c>
      <c r="L1035" t="s">
        <v>46</v>
      </c>
    </row>
    <row r="1036" spans="1:12" x14ac:dyDescent="0.25">
      <c r="A1036">
        <v>202310</v>
      </c>
      <c r="B1036" t="s">
        <v>348</v>
      </c>
      <c r="C1036" t="s">
        <v>58</v>
      </c>
      <c r="D1036">
        <v>70</v>
      </c>
      <c r="E1036">
        <v>91</v>
      </c>
      <c r="F1036">
        <v>54</v>
      </c>
      <c r="G1036">
        <v>7</v>
      </c>
      <c r="H1036">
        <v>36</v>
      </c>
      <c r="I1036">
        <v>5</v>
      </c>
      <c r="J1036">
        <v>91</v>
      </c>
      <c r="K1036" t="s">
        <v>64</v>
      </c>
      <c r="L1036" t="s">
        <v>30</v>
      </c>
    </row>
    <row r="1037" spans="1:12" x14ac:dyDescent="0.25">
      <c r="A1037">
        <v>202310</v>
      </c>
      <c r="B1037" t="s">
        <v>349</v>
      </c>
      <c r="C1037" t="s">
        <v>58</v>
      </c>
      <c r="D1037">
        <v>66</v>
      </c>
      <c r="E1037">
        <v>84</v>
      </c>
      <c r="F1037">
        <v>55</v>
      </c>
      <c r="G1037">
        <v>7</v>
      </c>
      <c r="H1037">
        <v>32</v>
      </c>
      <c r="I1037">
        <v>5</v>
      </c>
      <c r="J1037">
        <v>84</v>
      </c>
      <c r="K1037" t="s">
        <v>64</v>
      </c>
      <c r="L1037" t="s">
        <v>30</v>
      </c>
    </row>
    <row r="1038" spans="1:12" x14ac:dyDescent="0.25">
      <c r="A1038">
        <v>202310</v>
      </c>
      <c r="B1038" t="s">
        <v>350</v>
      </c>
      <c r="C1038" t="s">
        <v>58</v>
      </c>
      <c r="D1038">
        <v>56</v>
      </c>
      <c r="E1038">
        <v>68</v>
      </c>
      <c r="F1038">
        <v>54</v>
      </c>
      <c r="G1038">
        <v>8</v>
      </c>
      <c r="H1038">
        <v>32</v>
      </c>
      <c r="I1038">
        <v>4</v>
      </c>
      <c r="J1038">
        <v>68</v>
      </c>
      <c r="K1038" t="s">
        <v>64</v>
      </c>
      <c r="L1038" t="s">
        <v>30</v>
      </c>
    </row>
    <row r="1039" spans="1:12" x14ac:dyDescent="0.25">
      <c r="A1039">
        <v>202310</v>
      </c>
      <c r="B1039" t="s">
        <v>351</v>
      </c>
      <c r="C1039" t="s">
        <v>58</v>
      </c>
      <c r="D1039">
        <v>60</v>
      </c>
      <c r="E1039">
        <v>74</v>
      </c>
      <c r="F1039">
        <v>55</v>
      </c>
      <c r="G1039">
        <v>6</v>
      </c>
      <c r="H1039">
        <v>32</v>
      </c>
      <c r="I1039">
        <v>5</v>
      </c>
      <c r="J1039">
        <v>74</v>
      </c>
      <c r="K1039" t="s">
        <v>64</v>
      </c>
      <c r="L1039" t="s">
        <v>30</v>
      </c>
    </row>
    <row r="1040" spans="1:12" x14ac:dyDescent="0.25">
      <c r="A1040">
        <v>202310</v>
      </c>
      <c r="B1040" t="s">
        <v>352</v>
      </c>
      <c r="C1040" t="s">
        <v>58</v>
      </c>
      <c r="D1040">
        <v>64</v>
      </c>
      <c r="E1040">
        <v>79</v>
      </c>
      <c r="F1040">
        <v>55</v>
      </c>
      <c r="G1040">
        <v>5</v>
      </c>
      <c r="H1040">
        <v>26</v>
      </c>
      <c r="I1040">
        <v>4</v>
      </c>
      <c r="J1040">
        <v>79</v>
      </c>
      <c r="K1040" t="s">
        <v>64</v>
      </c>
      <c r="L1040" t="s">
        <v>30</v>
      </c>
    </row>
    <row r="1041" spans="1:12" x14ac:dyDescent="0.25">
      <c r="A1041">
        <v>202310</v>
      </c>
      <c r="B1041" t="s">
        <v>353</v>
      </c>
      <c r="C1041" t="s">
        <v>58</v>
      </c>
      <c r="D1041">
        <v>59</v>
      </c>
      <c r="E1041">
        <v>80</v>
      </c>
      <c r="F1041">
        <v>54</v>
      </c>
      <c r="G1041">
        <v>5</v>
      </c>
      <c r="H1041">
        <v>28</v>
      </c>
      <c r="I1041">
        <v>4</v>
      </c>
      <c r="J1041">
        <v>80</v>
      </c>
      <c r="K1041" t="s">
        <v>64</v>
      </c>
      <c r="L1041" t="s">
        <v>30</v>
      </c>
    </row>
    <row r="1042" spans="1:12" x14ac:dyDescent="0.25">
      <c r="A1042">
        <v>202310</v>
      </c>
      <c r="B1042" t="s">
        <v>354</v>
      </c>
      <c r="C1042" t="s">
        <v>58</v>
      </c>
      <c r="D1042">
        <v>66</v>
      </c>
      <c r="E1042">
        <v>88</v>
      </c>
      <c r="F1042">
        <v>54</v>
      </c>
      <c r="G1042">
        <v>4</v>
      </c>
      <c r="H1042">
        <v>28</v>
      </c>
      <c r="I1042">
        <v>3</v>
      </c>
      <c r="J1042">
        <v>88</v>
      </c>
      <c r="K1042" t="s">
        <v>64</v>
      </c>
      <c r="L1042" t="s">
        <v>30</v>
      </c>
    </row>
    <row r="1043" spans="1:12" x14ac:dyDescent="0.25">
      <c r="A1043">
        <v>202310</v>
      </c>
      <c r="B1043" t="s">
        <v>355</v>
      </c>
      <c r="C1043" t="s">
        <v>58</v>
      </c>
      <c r="D1043" t="s">
        <v>14</v>
      </c>
      <c r="E1043">
        <v>81</v>
      </c>
      <c r="F1043">
        <v>55</v>
      </c>
      <c r="G1043">
        <v>5</v>
      </c>
      <c r="H1043">
        <v>26</v>
      </c>
      <c r="I1043">
        <v>3</v>
      </c>
      <c r="J1043">
        <v>81</v>
      </c>
      <c r="K1043" t="s">
        <v>64</v>
      </c>
      <c r="L1043" t="s">
        <v>30</v>
      </c>
    </row>
    <row r="1044" spans="1:12" x14ac:dyDescent="0.25">
      <c r="A1044">
        <v>202310</v>
      </c>
      <c r="B1044" t="s">
        <v>356</v>
      </c>
      <c r="C1044" t="s">
        <v>58</v>
      </c>
      <c r="D1044">
        <v>56</v>
      </c>
      <c r="E1044">
        <v>71</v>
      </c>
      <c r="F1044">
        <v>54</v>
      </c>
      <c r="G1044">
        <v>6</v>
      </c>
      <c r="H1044">
        <v>25</v>
      </c>
      <c r="I1044">
        <v>2</v>
      </c>
      <c r="J1044">
        <v>71</v>
      </c>
      <c r="K1044" t="s">
        <v>64</v>
      </c>
      <c r="L1044" t="s">
        <v>30</v>
      </c>
    </row>
    <row r="1045" spans="1:12" x14ac:dyDescent="0.25">
      <c r="A1045">
        <v>202310</v>
      </c>
      <c r="B1045" t="s">
        <v>357</v>
      </c>
      <c r="C1045" t="s">
        <v>58</v>
      </c>
      <c r="D1045">
        <v>55</v>
      </c>
      <c r="E1045">
        <v>66</v>
      </c>
      <c r="F1045">
        <v>55</v>
      </c>
      <c r="G1045">
        <v>5</v>
      </c>
      <c r="H1045">
        <v>27</v>
      </c>
      <c r="I1045">
        <v>1</v>
      </c>
      <c r="J1045">
        <v>66</v>
      </c>
      <c r="K1045" t="s">
        <v>64</v>
      </c>
      <c r="L1045" t="s">
        <v>30</v>
      </c>
    </row>
    <row r="1046" spans="1:12" x14ac:dyDescent="0.25">
      <c r="A1046">
        <v>202310</v>
      </c>
      <c r="B1046" t="s">
        <v>358</v>
      </c>
      <c r="C1046" t="s">
        <v>58</v>
      </c>
      <c r="D1046">
        <v>63</v>
      </c>
      <c r="E1046">
        <v>76</v>
      </c>
      <c r="F1046">
        <v>54</v>
      </c>
      <c r="G1046">
        <v>4</v>
      </c>
      <c r="H1046">
        <v>25</v>
      </c>
      <c r="I1046">
        <v>3</v>
      </c>
      <c r="J1046">
        <v>76</v>
      </c>
      <c r="K1046" t="s">
        <v>64</v>
      </c>
      <c r="L1046" t="s">
        <v>30</v>
      </c>
    </row>
    <row r="1047" spans="1:12" x14ac:dyDescent="0.25">
      <c r="A1047">
        <v>202310</v>
      </c>
      <c r="B1047" t="s">
        <v>359</v>
      </c>
      <c r="C1047" t="s">
        <v>58</v>
      </c>
      <c r="D1047" t="s">
        <v>14</v>
      </c>
      <c r="E1047">
        <v>80</v>
      </c>
      <c r="F1047">
        <v>54</v>
      </c>
      <c r="G1047">
        <v>4</v>
      </c>
      <c r="H1047">
        <v>25</v>
      </c>
      <c r="I1047">
        <v>5</v>
      </c>
      <c r="J1047">
        <v>80</v>
      </c>
      <c r="K1047" t="s">
        <v>64</v>
      </c>
      <c r="L1047" t="s">
        <v>30</v>
      </c>
    </row>
    <row r="1048" spans="1:12" x14ac:dyDescent="0.25">
      <c r="A1048">
        <v>202310</v>
      </c>
      <c r="B1048" t="s">
        <v>360</v>
      </c>
      <c r="C1048" t="s">
        <v>58</v>
      </c>
      <c r="D1048">
        <v>67</v>
      </c>
      <c r="E1048">
        <v>93</v>
      </c>
      <c r="F1048">
        <v>54</v>
      </c>
      <c r="G1048">
        <v>5</v>
      </c>
      <c r="H1048">
        <v>32</v>
      </c>
      <c r="I1048">
        <v>2</v>
      </c>
      <c r="J1048">
        <v>93</v>
      </c>
      <c r="K1048" t="s">
        <v>64</v>
      </c>
      <c r="L1048" t="s">
        <v>30</v>
      </c>
    </row>
    <row r="1049" spans="1:12" x14ac:dyDescent="0.25">
      <c r="A1049">
        <v>202310</v>
      </c>
      <c r="B1049" t="s">
        <v>361</v>
      </c>
      <c r="C1049" t="s">
        <v>58</v>
      </c>
      <c r="D1049">
        <v>59</v>
      </c>
      <c r="E1049">
        <v>78</v>
      </c>
      <c r="F1049">
        <v>54</v>
      </c>
      <c r="G1049">
        <v>5</v>
      </c>
      <c r="H1049">
        <v>34</v>
      </c>
      <c r="I1049">
        <v>3</v>
      </c>
      <c r="J1049">
        <v>78</v>
      </c>
      <c r="K1049" t="s">
        <v>64</v>
      </c>
      <c r="L1049" t="s">
        <v>30</v>
      </c>
    </row>
    <row r="1050" spans="1:12" x14ac:dyDescent="0.25">
      <c r="A1050">
        <v>202310</v>
      </c>
      <c r="B1050" t="s">
        <v>362</v>
      </c>
      <c r="C1050" t="s">
        <v>58</v>
      </c>
      <c r="D1050">
        <v>57</v>
      </c>
      <c r="E1050">
        <v>72</v>
      </c>
      <c r="F1050">
        <v>54</v>
      </c>
      <c r="G1050">
        <v>6</v>
      </c>
      <c r="H1050">
        <v>28</v>
      </c>
      <c r="I1050">
        <v>2</v>
      </c>
      <c r="J1050">
        <v>72</v>
      </c>
      <c r="K1050" t="s">
        <v>64</v>
      </c>
      <c r="L1050" t="s">
        <v>30</v>
      </c>
    </row>
    <row r="1051" spans="1:12" x14ac:dyDescent="0.25">
      <c r="A1051">
        <v>202310</v>
      </c>
      <c r="B1051" t="s">
        <v>363</v>
      </c>
      <c r="C1051" t="s">
        <v>58</v>
      </c>
      <c r="D1051">
        <v>59</v>
      </c>
      <c r="E1051">
        <v>78</v>
      </c>
      <c r="F1051">
        <v>55</v>
      </c>
      <c r="G1051">
        <v>7</v>
      </c>
      <c r="H1051">
        <v>27</v>
      </c>
      <c r="I1051">
        <v>3</v>
      </c>
      <c r="J1051">
        <v>78</v>
      </c>
      <c r="K1051" t="s">
        <v>64</v>
      </c>
      <c r="L1051" t="s">
        <v>30</v>
      </c>
    </row>
    <row r="1052" spans="1:12" x14ac:dyDescent="0.25">
      <c r="A1052">
        <v>202310</v>
      </c>
      <c r="B1052" t="s">
        <v>333</v>
      </c>
      <c r="C1052" t="s">
        <v>58</v>
      </c>
      <c r="D1052">
        <v>72</v>
      </c>
      <c r="E1052">
        <v>91</v>
      </c>
      <c r="F1052">
        <v>55</v>
      </c>
      <c r="G1052">
        <v>5</v>
      </c>
      <c r="H1052">
        <v>30</v>
      </c>
      <c r="I1052">
        <v>2</v>
      </c>
      <c r="J1052">
        <v>91</v>
      </c>
      <c r="K1052" t="s">
        <v>64</v>
      </c>
      <c r="L1052" t="s">
        <v>30</v>
      </c>
    </row>
    <row r="1053" spans="1:12" x14ac:dyDescent="0.25">
      <c r="A1053">
        <v>202310</v>
      </c>
      <c r="B1053" t="s">
        <v>334</v>
      </c>
      <c r="C1053" t="s">
        <v>58</v>
      </c>
      <c r="D1053">
        <v>70</v>
      </c>
      <c r="E1053">
        <v>94</v>
      </c>
      <c r="F1053">
        <v>55</v>
      </c>
      <c r="G1053">
        <v>8</v>
      </c>
      <c r="H1053">
        <v>31</v>
      </c>
      <c r="I1053">
        <v>4</v>
      </c>
      <c r="J1053">
        <v>94</v>
      </c>
      <c r="K1053" t="s">
        <v>64</v>
      </c>
      <c r="L1053" t="s">
        <v>30</v>
      </c>
    </row>
    <row r="1054" spans="1:12" x14ac:dyDescent="0.25">
      <c r="A1054">
        <v>202310</v>
      </c>
      <c r="B1054" t="s">
        <v>335</v>
      </c>
      <c r="C1054" t="s">
        <v>58</v>
      </c>
      <c r="D1054">
        <v>63</v>
      </c>
      <c r="E1054">
        <v>77</v>
      </c>
      <c r="F1054">
        <v>55</v>
      </c>
      <c r="G1054">
        <v>7</v>
      </c>
      <c r="H1054">
        <v>32</v>
      </c>
      <c r="I1054">
        <v>3</v>
      </c>
      <c r="J1054">
        <v>77</v>
      </c>
      <c r="K1054" t="s">
        <v>64</v>
      </c>
      <c r="L1054" t="s">
        <v>30</v>
      </c>
    </row>
    <row r="1055" spans="1:12" x14ac:dyDescent="0.25">
      <c r="A1055">
        <v>202310</v>
      </c>
      <c r="B1055" t="s">
        <v>336</v>
      </c>
      <c r="C1055" t="s">
        <v>58</v>
      </c>
      <c r="D1055">
        <v>56</v>
      </c>
      <c r="E1055">
        <v>73</v>
      </c>
      <c r="F1055">
        <v>55</v>
      </c>
      <c r="G1055">
        <v>6</v>
      </c>
      <c r="H1055">
        <v>31</v>
      </c>
      <c r="I1055">
        <v>2</v>
      </c>
      <c r="J1055">
        <v>73</v>
      </c>
      <c r="K1055" t="s">
        <v>64</v>
      </c>
      <c r="L1055" t="s">
        <v>30</v>
      </c>
    </row>
    <row r="1056" spans="1:12" x14ac:dyDescent="0.25">
      <c r="A1056">
        <v>202310</v>
      </c>
      <c r="B1056" t="s">
        <v>337</v>
      </c>
      <c r="C1056" t="s">
        <v>58</v>
      </c>
      <c r="D1056">
        <v>64</v>
      </c>
      <c r="E1056">
        <v>80</v>
      </c>
      <c r="F1056">
        <v>55</v>
      </c>
      <c r="G1056">
        <v>5</v>
      </c>
      <c r="H1056">
        <v>28</v>
      </c>
      <c r="I1056">
        <v>4</v>
      </c>
      <c r="J1056">
        <v>80</v>
      </c>
      <c r="K1056" t="s">
        <v>64</v>
      </c>
      <c r="L1056" t="s">
        <v>30</v>
      </c>
    </row>
    <row r="1057" spans="1:12" x14ac:dyDescent="0.25">
      <c r="A1057">
        <v>202310</v>
      </c>
      <c r="B1057" t="s">
        <v>338</v>
      </c>
      <c r="C1057" t="s">
        <v>58</v>
      </c>
      <c r="D1057">
        <v>62</v>
      </c>
      <c r="E1057">
        <v>84</v>
      </c>
      <c r="F1057">
        <v>55</v>
      </c>
      <c r="G1057">
        <v>5</v>
      </c>
      <c r="H1057">
        <v>37</v>
      </c>
      <c r="I1057">
        <v>3</v>
      </c>
      <c r="J1057">
        <v>84</v>
      </c>
      <c r="K1057" t="s">
        <v>64</v>
      </c>
      <c r="L1057" t="s">
        <v>30</v>
      </c>
    </row>
    <row r="1058" spans="1:12" x14ac:dyDescent="0.25">
      <c r="A1058">
        <v>202310</v>
      </c>
      <c r="B1058" t="s">
        <v>339</v>
      </c>
      <c r="C1058" t="s">
        <v>58</v>
      </c>
      <c r="D1058">
        <v>70</v>
      </c>
      <c r="E1058">
        <v>86</v>
      </c>
      <c r="F1058">
        <v>55</v>
      </c>
      <c r="G1058">
        <v>7</v>
      </c>
      <c r="H1058">
        <v>33</v>
      </c>
      <c r="I1058">
        <v>3</v>
      </c>
      <c r="J1058">
        <v>86</v>
      </c>
      <c r="K1058" t="s">
        <v>64</v>
      </c>
      <c r="L1058" t="s">
        <v>30</v>
      </c>
    </row>
    <row r="1059" spans="1:12" x14ac:dyDescent="0.25">
      <c r="A1059">
        <v>202310</v>
      </c>
      <c r="B1059" t="s">
        <v>340</v>
      </c>
      <c r="C1059" t="s">
        <v>58</v>
      </c>
      <c r="D1059">
        <v>65</v>
      </c>
      <c r="E1059">
        <v>89</v>
      </c>
      <c r="F1059">
        <v>55</v>
      </c>
      <c r="G1059">
        <v>8</v>
      </c>
      <c r="H1059">
        <v>34</v>
      </c>
      <c r="I1059">
        <v>4</v>
      </c>
      <c r="J1059">
        <v>89</v>
      </c>
      <c r="K1059" t="s">
        <v>64</v>
      </c>
      <c r="L1059" t="s">
        <v>30</v>
      </c>
    </row>
    <row r="1060" spans="1:12" x14ac:dyDescent="0.25">
      <c r="A1060">
        <v>202310</v>
      </c>
      <c r="B1060" t="s">
        <v>341</v>
      </c>
      <c r="C1060" t="s">
        <v>58</v>
      </c>
      <c r="D1060">
        <v>59</v>
      </c>
      <c r="E1060">
        <v>69</v>
      </c>
      <c r="F1060">
        <v>56</v>
      </c>
      <c r="G1060">
        <v>4</v>
      </c>
      <c r="H1060">
        <v>36</v>
      </c>
      <c r="I1060">
        <v>3</v>
      </c>
      <c r="J1060">
        <v>69</v>
      </c>
      <c r="K1060" t="s">
        <v>64</v>
      </c>
      <c r="L1060" t="s">
        <v>30</v>
      </c>
    </row>
    <row r="1061" spans="1:12" x14ac:dyDescent="0.25">
      <c r="A1061">
        <v>202310</v>
      </c>
      <c r="B1061" t="s">
        <v>342</v>
      </c>
      <c r="C1061" t="s">
        <v>58</v>
      </c>
      <c r="D1061">
        <v>63</v>
      </c>
      <c r="E1061">
        <v>78</v>
      </c>
      <c r="F1061">
        <v>55</v>
      </c>
      <c r="G1061">
        <v>4</v>
      </c>
      <c r="H1061">
        <v>32</v>
      </c>
      <c r="I1061">
        <v>3</v>
      </c>
      <c r="J1061">
        <v>78</v>
      </c>
      <c r="K1061" t="s">
        <v>64</v>
      </c>
      <c r="L1061" t="s">
        <v>30</v>
      </c>
    </row>
    <row r="1062" spans="1:12" x14ac:dyDescent="0.25">
      <c r="A1062">
        <v>202310</v>
      </c>
      <c r="B1062" t="s">
        <v>343</v>
      </c>
      <c r="C1062" t="s">
        <v>58</v>
      </c>
      <c r="D1062">
        <v>63</v>
      </c>
      <c r="E1062">
        <v>79</v>
      </c>
      <c r="F1062">
        <v>55</v>
      </c>
      <c r="G1062">
        <v>5</v>
      </c>
      <c r="H1062">
        <v>36</v>
      </c>
      <c r="I1062">
        <v>2</v>
      </c>
      <c r="J1062">
        <v>79</v>
      </c>
      <c r="K1062" t="s">
        <v>64</v>
      </c>
      <c r="L1062" t="s">
        <v>30</v>
      </c>
    </row>
    <row r="1063" spans="1:12" x14ac:dyDescent="0.25">
      <c r="A1063">
        <v>202310</v>
      </c>
      <c r="B1063" t="s">
        <v>344</v>
      </c>
      <c r="C1063" t="s">
        <v>58</v>
      </c>
      <c r="D1063">
        <v>67</v>
      </c>
      <c r="E1063">
        <v>81</v>
      </c>
      <c r="F1063">
        <v>54</v>
      </c>
      <c r="G1063">
        <v>5</v>
      </c>
      <c r="H1063">
        <v>31</v>
      </c>
      <c r="I1063">
        <v>2</v>
      </c>
      <c r="J1063">
        <v>81</v>
      </c>
      <c r="K1063" t="s">
        <v>64</v>
      </c>
      <c r="L1063" t="s">
        <v>30</v>
      </c>
    </row>
    <row r="1064" spans="1:12" x14ac:dyDescent="0.25">
      <c r="A1064">
        <v>202310</v>
      </c>
      <c r="B1064" t="s">
        <v>345</v>
      </c>
      <c r="C1064" t="s">
        <v>58</v>
      </c>
      <c r="D1064">
        <v>63</v>
      </c>
      <c r="E1064">
        <v>47</v>
      </c>
      <c r="F1064">
        <v>55</v>
      </c>
      <c r="G1064">
        <v>8</v>
      </c>
      <c r="H1064">
        <v>28</v>
      </c>
      <c r="I1064">
        <v>48</v>
      </c>
      <c r="J1064">
        <v>63</v>
      </c>
      <c r="K1064" t="s">
        <v>15</v>
      </c>
      <c r="L1064" t="s">
        <v>30</v>
      </c>
    </row>
    <row r="1065" spans="1:12" x14ac:dyDescent="0.25">
      <c r="A1065">
        <v>202310</v>
      </c>
      <c r="B1065" t="s">
        <v>346</v>
      </c>
      <c r="C1065" t="s">
        <v>58</v>
      </c>
      <c r="D1065">
        <v>60</v>
      </c>
      <c r="E1065">
        <v>45</v>
      </c>
      <c r="F1065">
        <v>55</v>
      </c>
      <c r="G1065">
        <v>6</v>
      </c>
      <c r="H1065">
        <v>36</v>
      </c>
      <c r="I1065">
        <v>38</v>
      </c>
      <c r="J1065">
        <v>60</v>
      </c>
      <c r="K1065" t="s">
        <v>15</v>
      </c>
      <c r="L1065" t="s">
        <v>30</v>
      </c>
    </row>
    <row r="1066" spans="1:12" x14ac:dyDescent="0.25">
      <c r="A1066">
        <v>202310</v>
      </c>
      <c r="B1066" t="s">
        <v>347</v>
      </c>
      <c r="C1066" t="s">
        <v>58</v>
      </c>
      <c r="D1066">
        <v>66</v>
      </c>
      <c r="E1066">
        <v>45</v>
      </c>
      <c r="F1066">
        <v>22</v>
      </c>
      <c r="G1066">
        <v>25</v>
      </c>
      <c r="H1066">
        <v>40</v>
      </c>
      <c r="I1066">
        <v>33</v>
      </c>
      <c r="J1066">
        <v>66</v>
      </c>
      <c r="K1066" t="s">
        <v>15</v>
      </c>
      <c r="L1066" t="s">
        <v>30</v>
      </c>
    </row>
    <row r="1067" spans="1:12" x14ac:dyDescent="0.25">
      <c r="A1067">
        <v>202311</v>
      </c>
      <c r="B1067" t="s">
        <v>364</v>
      </c>
      <c r="C1067" t="s">
        <v>58</v>
      </c>
      <c r="D1067">
        <v>59</v>
      </c>
      <c r="E1067">
        <v>70</v>
      </c>
      <c r="F1067">
        <v>55</v>
      </c>
      <c r="G1067">
        <v>2</v>
      </c>
      <c r="H1067">
        <v>33</v>
      </c>
      <c r="I1067">
        <v>3</v>
      </c>
      <c r="J1067">
        <v>70</v>
      </c>
      <c r="K1067" t="s">
        <v>64</v>
      </c>
      <c r="L1067" t="s">
        <v>30</v>
      </c>
    </row>
    <row r="1068" spans="1:12" x14ac:dyDescent="0.25">
      <c r="A1068">
        <v>202311</v>
      </c>
      <c r="B1068" t="s">
        <v>365</v>
      </c>
      <c r="C1068" t="s">
        <v>58</v>
      </c>
      <c r="D1068">
        <v>55</v>
      </c>
      <c r="E1068">
        <v>68</v>
      </c>
      <c r="F1068">
        <v>55</v>
      </c>
      <c r="G1068">
        <v>1</v>
      </c>
      <c r="H1068">
        <v>33</v>
      </c>
      <c r="I1068">
        <v>4</v>
      </c>
      <c r="J1068">
        <v>68</v>
      </c>
      <c r="K1068" t="s">
        <v>64</v>
      </c>
      <c r="L1068" t="s">
        <v>30</v>
      </c>
    </row>
    <row r="1069" spans="1:12" x14ac:dyDescent="0.25">
      <c r="A1069">
        <v>202311</v>
      </c>
      <c r="B1069" t="s">
        <v>366</v>
      </c>
      <c r="C1069" t="s">
        <v>58</v>
      </c>
      <c r="D1069">
        <v>63</v>
      </c>
      <c r="E1069">
        <v>72</v>
      </c>
      <c r="F1069">
        <v>55</v>
      </c>
      <c r="G1069">
        <v>1</v>
      </c>
      <c r="H1069">
        <v>35</v>
      </c>
      <c r="I1069">
        <v>4</v>
      </c>
      <c r="J1069">
        <v>72</v>
      </c>
      <c r="K1069" t="s">
        <v>64</v>
      </c>
      <c r="L1069" t="s">
        <v>30</v>
      </c>
    </row>
    <row r="1070" spans="1:12" x14ac:dyDescent="0.25">
      <c r="A1070">
        <v>202311</v>
      </c>
      <c r="B1070" t="s">
        <v>367</v>
      </c>
      <c r="C1070" t="s">
        <v>58</v>
      </c>
      <c r="D1070">
        <v>63</v>
      </c>
      <c r="E1070">
        <v>75</v>
      </c>
      <c r="F1070">
        <v>55</v>
      </c>
      <c r="G1070">
        <v>2</v>
      </c>
      <c r="H1070">
        <v>31</v>
      </c>
      <c r="I1070">
        <v>6</v>
      </c>
      <c r="J1070">
        <v>75</v>
      </c>
      <c r="K1070" t="s">
        <v>64</v>
      </c>
      <c r="L1070" t="s">
        <v>30</v>
      </c>
    </row>
    <row r="1071" spans="1:12" x14ac:dyDescent="0.25">
      <c r="A1071">
        <v>202311</v>
      </c>
      <c r="B1071" t="s">
        <v>368</v>
      </c>
      <c r="C1071" t="s">
        <v>58</v>
      </c>
      <c r="D1071">
        <v>45</v>
      </c>
      <c r="E1071">
        <v>51</v>
      </c>
      <c r="F1071">
        <v>54</v>
      </c>
      <c r="G1071">
        <v>2</v>
      </c>
      <c r="H1071">
        <v>22</v>
      </c>
      <c r="I1071">
        <v>2</v>
      </c>
      <c r="J1071">
        <v>54</v>
      </c>
      <c r="K1071" t="s">
        <v>62</v>
      </c>
      <c r="L1071" t="s">
        <v>30</v>
      </c>
    </row>
    <row r="1072" spans="1:12" x14ac:dyDescent="0.25">
      <c r="A1072">
        <v>202311</v>
      </c>
      <c r="B1072" t="s">
        <v>369</v>
      </c>
      <c r="C1072" t="s">
        <v>58</v>
      </c>
      <c r="D1072">
        <v>44</v>
      </c>
      <c r="E1072">
        <v>60</v>
      </c>
      <c r="F1072">
        <v>54</v>
      </c>
      <c r="G1072" t="s">
        <v>14</v>
      </c>
      <c r="H1072">
        <v>17</v>
      </c>
      <c r="I1072">
        <v>5</v>
      </c>
      <c r="J1072">
        <v>60</v>
      </c>
      <c r="K1072" t="s">
        <v>64</v>
      </c>
      <c r="L1072" t="s">
        <v>30</v>
      </c>
    </row>
    <row r="1073" spans="1:12" x14ac:dyDescent="0.25">
      <c r="A1073">
        <v>202311</v>
      </c>
      <c r="B1073" t="s">
        <v>370</v>
      </c>
      <c r="C1073" t="s">
        <v>58</v>
      </c>
      <c r="D1073">
        <v>68</v>
      </c>
      <c r="E1073">
        <v>84</v>
      </c>
      <c r="F1073">
        <v>54</v>
      </c>
      <c r="G1073" t="s">
        <v>14</v>
      </c>
      <c r="H1073">
        <v>28</v>
      </c>
      <c r="I1073">
        <v>4</v>
      </c>
      <c r="J1073">
        <v>84</v>
      </c>
      <c r="K1073" t="s">
        <v>64</v>
      </c>
      <c r="L1073" t="s">
        <v>30</v>
      </c>
    </row>
    <row r="1074" spans="1:12" x14ac:dyDescent="0.25">
      <c r="A1074">
        <v>202311</v>
      </c>
      <c r="B1074" t="s">
        <v>371</v>
      </c>
      <c r="C1074" t="s">
        <v>58</v>
      </c>
      <c r="D1074">
        <v>64</v>
      </c>
      <c r="E1074">
        <v>75</v>
      </c>
      <c r="F1074">
        <v>55</v>
      </c>
      <c r="G1074">
        <v>11</v>
      </c>
      <c r="H1074">
        <v>26</v>
      </c>
      <c r="I1074">
        <v>5</v>
      </c>
      <c r="J1074">
        <v>75</v>
      </c>
      <c r="K1074" t="s">
        <v>64</v>
      </c>
      <c r="L1074" t="s">
        <v>30</v>
      </c>
    </row>
    <row r="1075" spans="1:12" x14ac:dyDescent="0.25">
      <c r="A1075">
        <v>202311</v>
      </c>
      <c r="B1075" t="s">
        <v>372</v>
      </c>
      <c r="C1075" t="s">
        <v>58</v>
      </c>
      <c r="D1075">
        <v>62</v>
      </c>
      <c r="E1075">
        <v>72</v>
      </c>
      <c r="F1075">
        <v>56</v>
      </c>
      <c r="G1075">
        <v>12</v>
      </c>
      <c r="H1075">
        <v>35</v>
      </c>
      <c r="I1075">
        <v>3</v>
      </c>
      <c r="J1075">
        <v>72</v>
      </c>
      <c r="K1075" t="s">
        <v>64</v>
      </c>
      <c r="L1075" t="s">
        <v>30</v>
      </c>
    </row>
    <row r="1076" spans="1:12" x14ac:dyDescent="0.25">
      <c r="A1076">
        <v>202311</v>
      </c>
      <c r="B1076" t="s">
        <v>373</v>
      </c>
      <c r="C1076" t="s">
        <v>58</v>
      </c>
      <c r="D1076">
        <v>63</v>
      </c>
      <c r="E1076">
        <v>70</v>
      </c>
      <c r="F1076">
        <v>55</v>
      </c>
      <c r="G1076">
        <v>12</v>
      </c>
      <c r="H1076">
        <v>35</v>
      </c>
      <c r="I1076">
        <v>5</v>
      </c>
      <c r="J1076">
        <v>70</v>
      </c>
      <c r="K1076" t="s">
        <v>64</v>
      </c>
      <c r="L1076" t="s">
        <v>30</v>
      </c>
    </row>
    <row r="1077" spans="1:12" x14ac:dyDescent="0.25">
      <c r="A1077">
        <v>202311</v>
      </c>
      <c r="B1077" t="s">
        <v>374</v>
      </c>
      <c r="C1077" t="s">
        <v>58</v>
      </c>
      <c r="D1077">
        <v>63</v>
      </c>
      <c r="E1077">
        <v>64</v>
      </c>
      <c r="F1077">
        <v>54</v>
      </c>
      <c r="G1077">
        <v>10</v>
      </c>
      <c r="H1077">
        <v>26</v>
      </c>
      <c r="I1077">
        <v>8</v>
      </c>
      <c r="J1077">
        <v>64</v>
      </c>
      <c r="K1077" t="s">
        <v>64</v>
      </c>
      <c r="L1077" t="s">
        <v>30</v>
      </c>
    </row>
    <row r="1078" spans="1:12" x14ac:dyDescent="0.25">
      <c r="A1078">
        <v>202311</v>
      </c>
      <c r="B1078" t="s">
        <v>375</v>
      </c>
      <c r="C1078" t="s">
        <v>58</v>
      </c>
      <c r="D1078">
        <v>53</v>
      </c>
      <c r="E1078">
        <v>56</v>
      </c>
      <c r="F1078">
        <v>53</v>
      </c>
      <c r="G1078">
        <v>12</v>
      </c>
      <c r="H1078">
        <v>30</v>
      </c>
      <c r="I1078">
        <v>6</v>
      </c>
      <c r="J1078">
        <v>56</v>
      </c>
      <c r="K1078" t="s">
        <v>64</v>
      </c>
      <c r="L1078" t="s">
        <v>30</v>
      </c>
    </row>
    <row r="1079" spans="1:12" x14ac:dyDescent="0.25">
      <c r="A1079">
        <v>202311</v>
      </c>
      <c r="B1079" t="s">
        <v>376</v>
      </c>
      <c r="C1079" t="s">
        <v>58</v>
      </c>
      <c r="D1079">
        <v>52</v>
      </c>
      <c r="E1079">
        <v>59</v>
      </c>
      <c r="F1079">
        <v>54</v>
      </c>
      <c r="G1079">
        <v>13</v>
      </c>
      <c r="H1079">
        <v>27</v>
      </c>
      <c r="I1079">
        <v>10</v>
      </c>
      <c r="J1079">
        <v>59</v>
      </c>
      <c r="K1079" t="s">
        <v>64</v>
      </c>
      <c r="L1079" t="s">
        <v>30</v>
      </c>
    </row>
    <row r="1080" spans="1:12" x14ac:dyDescent="0.25">
      <c r="A1080">
        <v>202311</v>
      </c>
      <c r="B1080" t="s">
        <v>377</v>
      </c>
      <c r="C1080" t="s">
        <v>58</v>
      </c>
      <c r="D1080">
        <v>52</v>
      </c>
      <c r="E1080">
        <v>64</v>
      </c>
      <c r="F1080">
        <v>55</v>
      </c>
      <c r="G1080">
        <v>12</v>
      </c>
      <c r="H1080">
        <v>27</v>
      </c>
      <c r="I1080">
        <v>9</v>
      </c>
      <c r="J1080">
        <v>64</v>
      </c>
      <c r="K1080" t="s">
        <v>64</v>
      </c>
      <c r="L1080" t="s">
        <v>30</v>
      </c>
    </row>
    <row r="1081" spans="1:12" x14ac:dyDescent="0.25">
      <c r="A1081">
        <v>202311</v>
      </c>
      <c r="B1081" t="s">
        <v>378</v>
      </c>
      <c r="C1081" t="s">
        <v>58</v>
      </c>
      <c r="D1081">
        <v>41</v>
      </c>
      <c r="E1081">
        <v>62</v>
      </c>
      <c r="F1081">
        <v>55</v>
      </c>
      <c r="G1081">
        <v>12</v>
      </c>
      <c r="H1081">
        <v>25</v>
      </c>
      <c r="I1081">
        <v>7</v>
      </c>
      <c r="J1081">
        <v>62</v>
      </c>
      <c r="K1081" t="s">
        <v>64</v>
      </c>
      <c r="L1081" t="s">
        <v>30</v>
      </c>
    </row>
    <row r="1082" spans="1:12" x14ac:dyDescent="0.25">
      <c r="A1082">
        <v>202311</v>
      </c>
      <c r="B1082" t="s">
        <v>379</v>
      </c>
      <c r="C1082" t="s">
        <v>58</v>
      </c>
      <c r="D1082">
        <v>52</v>
      </c>
      <c r="E1082">
        <v>78</v>
      </c>
      <c r="F1082">
        <v>56</v>
      </c>
      <c r="G1082">
        <v>13</v>
      </c>
      <c r="H1082">
        <v>31</v>
      </c>
      <c r="I1082">
        <v>12</v>
      </c>
      <c r="J1082">
        <v>78</v>
      </c>
      <c r="K1082" t="s">
        <v>64</v>
      </c>
      <c r="L1082" t="s">
        <v>30</v>
      </c>
    </row>
    <row r="1083" spans="1:12" x14ac:dyDescent="0.25">
      <c r="A1083">
        <v>202311</v>
      </c>
      <c r="B1083" t="s">
        <v>380</v>
      </c>
      <c r="C1083" t="s">
        <v>58</v>
      </c>
      <c r="D1083">
        <v>51</v>
      </c>
      <c r="E1083">
        <v>72</v>
      </c>
      <c r="F1083">
        <v>55</v>
      </c>
      <c r="G1083">
        <v>14</v>
      </c>
      <c r="H1083">
        <v>32</v>
      </c>
      <c r="I1083">
        <v>12</v>
      </c>
      <c r="J1083">
        <v>72</v>
      </c>
      <c r="K1083" t="s">
        <v>64</v>
      </c>
      <c r="L1083" t="s">
        <v>30</v>
      </c>
    </row>
    <row r="1084" spans="1:12" x14ac:dyDescent="0.25">
      <c r="A1084">
        <v>202311</v>
      </c>
      <c r="B1084" t="s">
        <v>381</v>
      </c>
      <c r="C1084" t="s">
        <v>58</v>
      </c>
      <c r="D1084">
        <v>51</v>
      </c>
      <c r="E1084">
        <v>76</v>
      </c>
      <c r="F1084">
        <v>55</v>
      </c>
      <c r="G1084">
        <v>12</v>
      </c>
      <c r="H1084">
        <v>23</v>
      </c>
      <c r="I1084">
        <v>10</v>
      </c>
      <c r="J1084">
        <v>76</v>
      </c>
      <c r="K1084" t="s">
        <v>64</v>
      </c>
      <c r="L1084" t="s">
        <v>30</v>
      </c>
    </row>
    <row r="1085" spans="1:12" x14ac:dyDescent="0.25">
      <c r="A1085">
        <v>202311</v>
      </c>
      <c r="B1085" t="s">
        <v>382</v>
      </c>
      <c r="C1085" t="s">
        <v>58</v>
      </c>
      <c r="D1085">
        <v>45</v>
      </c>
      <c r="E1085">
        <v>68</v>
      </c>
      <c r="F1085">
        <v>55</v>
      </c>
      <c r="G1085">
        <v>13</v>
      </c>
      <c r="H1085">
        <v>27</v>
      </c>
      <c r="I1085">
        <v>10</v>
      </c>
      <c r="J1085">
        <v>68</v>
      </c>
      <c r="K1085" t="s">
        <v>64</v>
      </c>
      <c r="L1085" t="s">
        <v>30</v>
      </c>
    </row>
    <row r="1086" spans="1:12" x14ac:dyDescent="0.25">
      <c r="A1086">
        <v>202311</v>
      </c>
      <c r="B1086" t="s">
        <v>383</v>
      </c>
      <c r="C1086" t="s">
        <v>58</v>
      </c>
      <c r="D1086">
        <v>48</v>
      </c>
      <c r="E1086">
        <v>66</v>
      </c>
      <c r="F1086">
        <v>55</v>
      </c>
      <c r="G1086">
        <v>11</v>
      </c>
      <c r="H1086">
        <v>29</v>
      </c>
      <c r="I1086">
        <v>8</v>
      </c>
      <c r="J1086">
        <v>66</v>
      </c>
      <c r="K1086" t="s">
        <v>64</v>
      </c>
      <c r="L1086" t="s">
        <v>30</v>
      </c>
    </row>
    <row r="1087" spans="1:12" x14ac:dyDescent="0.25">
      <c r="A1087">
        <v>202311</v>
      </c>
      <c r="B1087" t="s">
        <v>384</v>
      </c>
      <c r="C1087" t="s">
        <v>58</v>
      </c>
      <c r="D1087">
        <v>50</v>
      </c>
      <c r="E1087">
        <v>73</v>
      </c>
      <c r="F1087">
        <v>55</v>
      </c>
      <c r="G1087">
        <v>12</v>
      </c>
      <c r="H1087">
        <v>25</v>
      </c>
      <c r="I1087">
        <v>13</v>
      </c>
      <c r="J1087">
        <v>73</v>
      </c>
      <c r="K1087" t="s">
        <v>64</v>
      </c>
      <c r="L1087" t="s">
        <v>30</v>
      </c>
    </row>
    <row r="1088" spans="1:12" x14ac:dyDescent="0.25">
      <c r="A1088">
        <v>202311</v>
      </c>
      <c r="B1088" t="s">
        <v>385</v>
      </c>
      <c r="C1088" t="s">
        <v>58</v>
      </c>
      <c r="D1088">
        <v>44</v>
      </c>
      <c r="E1088">
        <v>63</v>
      </c>
      <c r="F1088">
        <v>55</v>
      </c>
      <c r="G1088">
        <v>13</v>
      </c>
      <c r="H1088">
        <v>32</v>
      </c>
      <c r="I1088">
        <v>10</v>
      </c>
      <c r="J1088">
        <v>63</v>
      </c>
      <c r="K1088" t="s">
        <v>64</v>
      </c>
      <c r="L1088" t="s">
        <v>30</v>
      </c>
    </row>
    <row r="1089" spans="1:12" x14ac:dyDescent="0.25">
      <c r="A1089">
        <v>202311</v>
      </c>
      <c r="B1089" t="s">
        <v>386</v>
      </c>
      <c r="C1089" t="s">
        <v>58</v>
      </c>
      <c r="D1089">
        <v>51</v>
      </c>
      <c r="E1089">
        <v>82</v>
      </c>
      <c r="F1089">
        <v>56</v>
      </c>
      <c r="G1089">
        <v>14</v>
      </c>
      <c r="H1089">
        <v>31</v>
      </c>
      <c r="I1089">
        <v>16</v>
      </c>
      <c r="J1089">
        <v>82</v>
      </c>
      <c r="K1089" t="s">
        <v>64</v>
      </c>
      <c r="L1089" t="s">
        <v>30</v>
      </c>
    </row>
    <row r="1090" spans="1:12" x14ac:dyDescent="0.25">
      <c r="A1090">
        <v>202311</v>
      </c>
      <c r="B1090" t="s">
        <v>387</v>
      </c>
      <c r="C1090" t="s">
        <v>58</v>
      </c>
      <c r="D1090">
        <v>66</v>
      </c>
      <c r="E1090">
        <v>101</v>
      </c>
      <c r="F1090">
        <v>55</v>
      </c>
      <c r="G1090">
        <v>12</v>
      </c>
      <c r="H1090">
        <v>22</v>
      </c>
      <c r="I1090">
        <v>21</v>
      </c>
      <c r="J1090">
        <v>101</v>
      </c>
      <c r="K1090" t="s">
        <v>64</v>
      </c>
      <c r="L1090" t="s">
        <v>60</v>
      </c>
    </row>
    <row r="1091" spans="1:12" x14ac:dyDescent="0.25">
      <c r="A1091">
        <v>202311</v>
      </c>
      <c r="B1091" t="s">
        <v>388</v>
      </c>
      <c r="C1091" t="s">
        <v>58</v>
      </c>
      <c r="D1091">
        <v>56</v>
      </c>
      <c r="E1091">
        <v>75</v>
      </c>
      <c r="F1091">
        <v>56</v>
      </c>
      <c r="G1091">
        <v>12</v>
      </c>
      <c r="H1091">
        <v>16</v>
      </c>
      <c r="I1091">
        <v>15</v>
      </c>
      <c r="J1091">
        <v>75</v>
      </c>
      <c r="K1091" t="s">
        <v>64</v>
      </c>
      <c r="L1091" t="s">
        <v>30</v>
      </c>
    </row>
    <row r="1092" spans="1:12" x14ac:dyDescent="0.25">
      <c r="A1092">
        <v>202311</v>
      </c>
      <c r="B1092" t="s">
        <v>389</v>
      </c>
      <c r="C1092" t="s">
        <v>58</v>
      </c>
      <c r="D1092">
        <v>46</v>
      </c>
      <c r="E1092">
        <v>62</v>
      </c>
      <c r="F1092">
        <v>56</v>
      </c>
      <c r="G1092">
        <v>13</v>
      </c>
      <c r="H1092">
        <v>19</v>
      </c>
      <c r="I1092">
        <v>16</v>
      </c>
      <c r="J1092">
        <v>62</v>
      </c>
      <c r="K1092" t="s">
        <v>64</v>
      </c>
      <c r="L1092" t="s">
        <v>30</v>
      </c>
    </row>
    <row r="1093" spans="1:12" x14ac:dyDescent="0.25">
      <c r="A1093">
        <v>202311</v>
      </c>
      <c r="B1093" t="s">
        <v>390</v>
      </c>
      <c r="C1093" t="s">
        <v>58</v>
      </c>
      <c r="D1093">
        <v>54</v>
      </c>
      <c r="E1093">
        <v>77</v>
      </c>
      <c r="F1093">
        <v>56</v>
      </c>
      <c r="G1093">
        <v>13</v>
      </c>
      <c r="H1093">
        <v>27</v>
      </c>
      <c r="I1093">
        <v>16</v>
      </c>
      <c r="J1093">
        <v>77</v>
      </c>
      <c r="K1093" t="s">
        <v>64</v>
      </c>
      <c r="L1093" t="s">
        <v>30</v>
      </c>
    </row>
    <row r="1094" spans="1:12" x14ac:dyDescent="0.25">
      <c r="A1094">
        <v>202311</v>
      </c>
      <c r="B1094" t="s">
        <v>391</v>
      </c>
      <c r="C1094" t="s">
        <v>58</v>
      </c>
      <c r="D1094">
        <v>55</v>
      </c>
      <c r="E1094">
        <v>80</v>
      </c>
      <c r="F1094">
        <v>57</v>
      </c>
      <c r="G1094">
        <v>13</v>
      </c>
      <c r="H1094">
        <v>24</v>
      </c>
      <c r="I1094">
        <v>14</v>
      </c>
      <c r="J1094">
        <v>80</v>
      </c>
      <c r="K1094" t="s">
        <v>64</v>
      </c>
      <c r="L1094" t="s">
        <v>30</v>
      </c>
    </row>
    <row r="1095" spans="1:12" x14ac:dyDescent="0.25">
      <c r="A1095">
        <v>202311</v>
      </c>
      <c r="B1095" t="s">
        <v>392</v>
      </c>
      <c r="C1095" t="s">
        <v>58</v>
      </c>
      <c r="D1095">
        <v>56</v>
      </c>
      <c r="E1095">
        <v>44</v>
      </c>
      <c r="F1095">
        <v>56</v>
      </c>
      <c r="G1095">
        <v>13</v>
      </c>
      <c r="H1095">
        <v>18</v>
      </c>
      <c r="I1095">
        <v>12</v>
      </c>
      <c r="J1095">
        <v>56</v>
      </c>
      <c r="K1095" t="s">
        <v>15</v>
      </c>
      <c r="L1095" t="s">
        <v>30</v>
      </c>
    </row>
    <row r="1096" spans="1:12" x14ac:dyDescent="0.25">
      <c r="A1096">
        <v>202311</v>
      </c>
      <c r="B1096" t="s">
        <v>393</v>
      </c>
      <c r="C1096" t="s">
        <v>58</v>
      </c>
      <c r="D1096">
        <v>37</v>
      </c>
      <c r="E1096">
        <v>43</v>
      </c>
      <c r="F1096">
        <v>55</v>
      </c>
      <c r="G1096">
        <v>13</v>
      </c>
      <c r="H1096">
        <v>21</v>
      </c>
      <c r="I1096">
        <v>8</v>
      </c>
      <c r="J1096">
        <v>55</v>
      </c>
      <c r="K1096" t="s">
        <v>62</v>
      </c>
      <c r="L1096" t="s">
        <v>30</v>
      </c>
    </row>
    <row r="1097" spans="1:12" x14ac:dyDescent="0.25">
      <c r="A1097">
        <v>202212</v>
      </c>
      <c r="B1097" t="s">
        <v>86</v>
      </c>
      <c r="C1097" t="s">
        <v>59</v>
      </c>
      <c r="D1097">
        <v>64</v>
      </c>
      <c r="E1097">
        <v>93</v>
      </c>
      <c r="F1097">
        <v>52</v>
      </c>
      <c r="G1097">
        <v>7</v>
      </c>
      <c r="H1097">
        <v>27</v>
      </c>
      <c r="I1097">
        <v>19</v>
      </c>
      <c r="J1097">
        <v>93</v>
      </c>
      <c r="K1097" t="s">
        <v>64</v>
      </c>
      <c r="L1097" t="s">
        <v>30</v>
      </c>
    </row>
    <row r="1098" spans="1:12" x14ac:dyDescent="0.25">
      <c r="A1098">
        <v>202212</v>
      </c>
      <c r="B1098" t="s">
        <v>87</v>
      </c>
      <c r="C1098" t="s">
        <v>59</v>
      </c>
      <c r="D1098">
        <v>60</v>
      </c>
      <c r="E1098">
        <v>94</v>
      </c>
      <c r="F1098">
        <v>52</v>
      </c>
      <c r="G1098">
        <v>9</v>
      </c>
      <c r="H1098">
        <v>20</v>
      </c>
      <c r="I1098">
        <v>18</v>
      </c>
      <c r="J1098">
        <v>94</v>
      </c>
      <c r="K1098" t="s">
        <v>64</v>
      </c>
      <c r="L1098" t="s">
        <v>30</v>
      </c>
    </row>
    <row r="1099" spans="1:12" x14ac:dyDescent="0.25">
      <c r="A1099">
        <v>202212</v>
      </c>
      <c r="B1099" t="s">
        <v>88</v>
      </c>
      <c r="C1099" t="s">
        <v>59</v>
      </c>
      <c r="D1099">
        <v>55</v>
      </c>
      <c r="E1099">
        <v>100</v>
      </c>
      <c r="F1099">
        <v>52</v>
      </c>
      <c r="G1099">
        <v>7</v>
      </c>
      <c r="H1099">
        <v>26</v>
      </c>
      <c r="I1099">
        <v>17</v>
      </c>
      <c r="J1099">
        <v>100</v>
      </c>
      <c r="K1099" t="s">
        <v>64</v>
      </c>
      <c r="L1099" t="s">
        <v>30</v>
      </c>
    </row>
    <row r="1100" spans="1:12" x14ac:dyDescent="0.25">
      <c r="A1100">
        <v>202212</v>
      </c>
      <c r="B1100" t="s">
        <v>89</v>
      </c>
      <c r="C1100" t="s">
        <v>59</v>
      </c>
      <c r="D1100">
        <v>65</v>
      </c>
      <c r="E1100">
        <v>95</v>
      </c>
      <c r="F1100">
        <v>52</v>
      </c>
      <c r="G1100">
        <v>9</v>
      </c>
      <c r="H1100">
        <v>18</v>
      </c>
      <c r="I1100">
        <v>14</v>
      </c>
      <c r="J1100">
        <v>95</v>
      </c>
      <c r="K1100" t="s">
        <v>64</v>
      </c>
      <c r="L1100" t="s">
        <v>30</v>
      </c>
    </row>
    <row r="1101" spans="1:12" x14ac:dyDescent="0.25">
      <c r="A1101">
        <v>202212</v>
      </c>
      <c r="B1101" t="s">
        <v>90</v>
      </c>
      <c r="C1101" t="s">
        <v>59</v>
      </c>
      <c r="D1101">
        <v>74</v>
      </c>
      <c r="E1101">
        <v>117</v>
      </c>
      <c r="F1101">
        <v>52</v>
      </c>
      <c r="G1101">
        <v>9</v>
      </c>
      <c r="H1101">
        <v>21</v>
      </c>
      <c r="I1101">
        <v>13</v>
      </c>
      <c r="J1101">
        <v>117</v>
      </c>
      <c r="K1101" t="s">
        <v>64</v>
      </c>
      <c r="L1101" t="s">
        <v>60</v>
      </c>
    </row>
    <row r="1102" spans="1:12" x14ac:dyDescent="0.25">
      <c r="A1102">
        <v>202212</v>
      </c>
      <c r="B1102" t="s">
        <v>91</v>
      </c>
      <c r="C1102" t="s">
        <v>59</v>
      </c>
      <c r="D1102">
        <v>70</v>
      </c>
      <c r="E1102">
        <v>107</v>
      </c>
      <c r="F1102" t="s">
        <v>14</v>
      </c>
      <c r="G1102" t="s">
        <v>14</v>
      </c>
      <c r="H1102" t="s">
        <v>14</v>
      </c>
      <c r="I1102" t="s">
        <v>14</v>
      </c>
      <c r="J1102">
        <v>107</v>
      </c>
      <c r="K1102" t="s">
        <v>64</v>
      </c>
      <c r="L1102" t="s">
        <v>60</v>
      </c>
    </row>
    <row r="1103" spans="1:12" x14ac:dyDescent="0.25">
      <c r="A1103">
        <v>202212</v>
      </c>
      <c r="B1103" t="s">
        <v>92</v>
      </c>
      <c r="C1103" t="s">
        <v>59</v>
      </c>
      <c r="D1103">
        <v>53</v>
      </c>
      <c r="E1103">
        <v>88</v>
      </c>
      <c r="F1103">
        <v>52</v>
      </c>
      <c r="G1103">
        <v>11</v>
      </c>
      <c r="H1103">
        <v>13</v>
      </c>
      <c r="I1103">
        <v>18</v>
      </c>
      <c r="J1103">
        <v>88</v>
      </c>
      <c r="K1103" t="s">
        <v>64</v>
      </c>
      <c r="L1103" t="s">
        <v>30</v>
      </c>
    </row>
    <row r="1104" spans="1:12" x14ac:dyDescent="0.25">
      <c r="A1104">
        <v>202212</v>
      </c>
      <c r="B1104" t="s">
        <v>93</v>
      </c>
      <c r="C1104" t="s">
        <v>59</v>
      </c>
      <c r="D1104">
        <v>50</v>
      </c>
      <c r="E1104">
        <v>85</v>
      </c>
      <c r="F1104">
        <v>52</v>
      </c>
      <c r="G1104">
        <v>6</v>
      </c>
      <c r="H1104">
        <v>25</v>
      </c>
      <c r="I1104">
        <v>18</v>
      </c>
      <c r="J1104">
        <v>85</v>
      </c>
      <c r="K1104" t="s">
        <v>64</v>
      </c>
      <c r="L1104" t="s">
        <v>30</v>
      </c>
    </row>
    <row r="1105" spans="1:12" x14ac:dyDescent="0.25">
      <c r="A1105">
        <v>202212</v>
      </c>
      <c r="B1105" t="s">
        <v>94</v>
      </c>
      <c r="C1105" t="s">
        <v>59</v>
      </c>
      <c r="D1105">
        <v>54</v>
      </c>
      <c r="E1105">
        <v>91</v>
      </c>
      <c r="F1105">
        <v>51</v>
      </c>
      <c r="G1105">
        <v>10</v>
      </c>
      <c r="H1105">
        <v>12</v>
      </c>
      <c r="I1105">
        <v>18</v>
      </c>
      <c r="J1105">
        <v>91</v>
      </c>
      <c r="K1105" t="s">
        <v>64</v>
      </c>
      <c r="L1105" t="s">
        <v>30</v>
      </c>
    </row>
    <row r="1106" spans="1:12" x14ac:dyDescent="0.25">
      <c r="A1106">
        <v>202212</v>
      </c>
      <c r="B1106" t="s">
        <v>95</v>
      </c>
      <c r="C1106" t="s">
        <v>59</v>
      </c>
      <c r="D1106">
        <v>42</v>
      </c>
      <c r="E1106">
        <v>72</v>
      </c>
      <c r="F1106">
        <v>52</v>
      </c>
      <c r="G1106">
        <v>8</v>
      </c>
      <c r="H1106">
        <v>10</v>
      </c>
      <c r="I1106">
        <v>11</v>
      </c>
      <c r="J1106">
        <v>72</v>
      </c>
      <c r="K1106" t="s">
        <v>64</v>
      </c>
      <c r="L1106" t="s">
        <v>30</v>
      </c>
    </row>
    <row r="1107" spans="1:12" x14ac:dyDescent="0.25">
      <c r="A1107">
        <v>202212</v>
      </c>
      <c r="B1107" t="s">
        <v>96</v>
      </c>
      <c r="C1107" t="s">
        <v>59</v>
      </c>
      <c r="D1107">
        <v>44</v>
      </c>
      <c r="E1107">
        <v>72</v>
      </c>
      <c r="F1107">
        <v>52</v>
      </c>
      <c r="G1107">
        <v>6</v>
      </c>
      <c r="H1107">
        <v>10</v>
      </c>
      <c r="I1107">
        <v>16</v>
      </c>
      <c r="J1107">
        <v>72</v>
      </c>
      <c r="K1107" t="s">
        <v>64</v>
      </c>
      <c r="L1107" t="s">
        <v>30</v>
      </c>
    </row>
    <row r="1108" spans="1:12" x14ac:dyDescent="0.25">
      <c r="A1108">
        <v>202212</v>
      </c>
      <c r="B1108" t="s">
        <v>97</v>
      </c>
      <c r="C1108" t="s">
        <v>59</v>
      </c>
      <c r="D1108">
        <v>37</v>
      </c>
      <c r="E1108">
        <v>62</v>
      </c>
      <c r="F1108">
        <v>51</v>
      </c>
      <c r="G1108">
        <v>3</v>
      </c>
      <c r="H1108">
        <v>16</v>
      </c>
      <c r="I1108">
        <v>10</v>
      </c>
      <c r="J1108">
        <v>62</v>
      </c>
      <c r="K1108" t="s">
        <v>64</v>
      </c>
      <c r="L1108" t="s">
        <v>30</v>
      </c>
    </row>
    <row r="1109" spans="1:12" x14ac:dyDescent="0.25">
      <c r="A1109">
        <v>202212</v>
      </c>
      <c r="B1109" t="s">
        <v>98</v>
      </c>
      <c r="C1109" t="s">
        <v>59</v>
      </c>
      <c r="D1109">
        <v>47</v>
      </c>
      <c r="E1109">
        <v>67</v>
      </c>
      <c r="F1109">
        <v>51</v>
      </c>
      <c r="G1109">
        <v>6</v>
      </c>
      <c r="H1109">
        <v>8</v>
      </c>
      <c r="I1109">
        <v>15</v>
      </c>
      <c r="J1109">
        <v>67</v>
      </c>
      <c r="K1109" t="s">
        <v>64</v>
      </c>
      <c r="L1109" t="s">
        <v>30</v>
      </c>
    </row>
    <row r="1110" spans="1:12" x14ac:dyDescent="0.25">
      <c r="A1110">
        <v>202212</v>
      </c>
      <c r="B1110" t="s">
        <v>99</v>
      </c>
      <c r="C1110" t="s">
        <v>59</v>
      </c>
      <c r="D1110">
        <v>39</v>
      </c>
      <c r="E1110">
        <v>66</v>
      </c>
      <c r="F1110">
        <v>51</v>
      </c>
      <c r="G1110">
        <v>5</v>
      </c>
      <c r="H1110">
        <v>8</v>
      </c>
      <c r="I1110">
        <v>12</v>
      </c>
      <c r="J1110">
        <v>66</v>
      </c>
      <c r="K1110" t="s">
        <v>64</v>
      </c>
      <c r="L1110" t="s">
        <v>30</v>
      </c>
    </row>
    <row r="1111" spans="1:12" x14ac:dyDescent="0.25">
      <c r="A1111">
        <v>202212</v>
      </c>
      <c r="B1111" t="s">
        <v>100</v>
      </c>
      <c r="C1111" t="s">
        <v>59</v>
      </c>
      <c r="D1111">
        <v>27</v>
      </c>
      <c r="E1111">
        <v>60</v>
      </c>
      <c r="F1111">
        <v>52</v>
      </c>
      <c r="G1111">
        <v>1</v>
      </c>
      <c r="H1111">
        <v>13</v>
      </c>
      <c r="I1111">
        <v>8</v>
      </c>
      <c r="J1111">
        <v>60</v>
      </c>
      <c r="K1111" t="s">
        <v>64</v>
      </c>
      <c r="L1111" t="s">
        <v>30</v>
      </c>
    </row>
    <row r="1112" spans="1:12" x14ac:dyDescent="0.25">
      <c r="A1112">
        <v>202212</v>
      </c>
      <c r="B1112" t="s">
        <v>101</v>
      </c>
      <c r="C1112" t="s">
        <v>59</v>
      </c>
      <c r="D1112">
        <v>56</v>
      </c>
      <c r="E1112">
        <v>83</v>
      </c>
      <c r="F1112">
        <v>52</v>
      </c>
      <c r="G1112">
        <v>5</v>
      </c>
      <c r="H1112">
        <v>14</v>
      </c>
      <c r="I1112">
        <v>13</v>
      </c>
      <c r="J1112">
        <v>83</v>
      </c>
      <c r="K1112" t="s">
        <v>64</v>
      </c>
      <c r="L1112" t="s">
        <v>30</v>
      </c>
    </row>
    <row r="1113" spans="1:12" x14ac:dyDescent="0.25">
      <c r="A1113">
        <v>202212</v>
      </c>
      <c r="B1113" t="s">
        <v>102</v>
      </c>
      <c r="C1113" t="s">
        <v>59</v>
      </c>
      <c r="D1113">
        <v>65</v>
      </c>
      <c r="E1113">
        <v>98</v>
      </c>
      <c r="F1113">
        <v>52</v>
      </c>
      <c r="G1113">
        <v>14</v>
      </c>
      <c r="H1113">
        <v>13</v>
      </c>
      <c r="I1113">
        <v>15</v>
      </c>
      <c r="J1113">
        <v>98</v>
      </c>
      <c r="K1113" t="s">
        <v>64</v>
      </c>
      <c r="L1113" t="s">
        <v>30</v>
      </c>
    </row>
    <row r="1114" spans="1:12" x14ac:dyDescent="0.25">
      <c r="A1114">
        <v>202212</v>
      </c>
      <c r="B1114" t="s">
        <v>103</v>
      </c>
      <c r="C1114" t="s">
        <v>59</v>
      </c>
      <c r="D1114">
        <v>61</v>
      </c>
      <c r="E1114">
        <v>96</v>
      </c>
      <c r="F1114">
        <v>52</v>
      </c>
      <c r="G1114">
        <v>7</v>
      </c>
      <c r="H1114">
        <v>17</v>
      </c>
      <c r="I1114">
        <v>19</v>
      </c>
      <c r="J1114">
        <v>96</v>
      </c>
      <c r="K1114" t="s">
        <v>64</v>
      </c>
      <c r="L1114" t="s">
        <v>30</v>
      </c>
    </row>
    <row r="1115" spans="1:12" x14ac:dyDescent="0.25">
      <c r="A1115">
        <v>202212</v>
      </c>
      <c r="B1115" t="s">
        <v>104</v>
      </c>
      <c r="C1115" t="s">
        <v>59</v>
      </c>
      <c r="D1115">
        <v>64</v>
      </c>
      <c r="E1115">
        <v>99</v>
      </c>
      <c r="F1115">
        <v>52</v>
      </c>
      <c r="G1115">
        <v>10</v>
      </c>
      <c r="H1115">
        <v>20</v>
      </c>
      <c r="I1115">
        <v>15</v>
      </c>
      <c r="J1115">
        <v>99</v>
      </c>
      <c r="K1115" t="s">
        <v>64</v>
      </c>
      <c r="L1115" t="s">
        <v>30</v>
      </c>
    </row>
    <row r="1116" spans="1:12" x14ac:dyDescent="0.25">
      <c r="A1116">
        <v>202212</v>
      </c>
      <c r="B1116" t="s">
        <v>105</v>
      </c>
      <c r="C1116" t="s">
        <v>59</v>
      </c>
      <c r="D1116">
        <v>85</v>
      </c>
      <c r="E1116">
        <v>154</v>
      </c>
      <c r="F1116">
        <v>52</v>
      </c>
      <c r="G1116">
        <v>10</v>
      </c>
      <c r="H1116">
        <v>11</v>
      </c>
      <c r="I1116">
        <v>13</v>
      </c>
      <c r="J1116">
        <v>154</v>
      </c>
      <c r="K1116" t="s">
        <v>64</v>
      </c>
      <c r="L1116" t="s">
        <v>60</v>
      </c>
    </row>
    <row r="1117" spans="1:12" x14ac:dyDescent="0.25">
      <c r="A1117">
        <v>202212</v>
      </c>
      <c r="B1117" t="s">
        <v>106</v>
      </c>
      <c r="C1117" t="s">
        <v>59</v>
      </c>
      <c r="D1117">
        <v>53</v>
      </c>
      <c r="E1117">
        <v>77</v>
      </c>
      <c r="F1117">
        <v>54</v>
      </c>
      <c r="G1117">
        <v>5</v>
      </c>
      <c r="H1117">
        <v>16</v>
      </c>
      <c r="I1117">
        <v>19</v>
      </c>
      <c r="J1117">
        <v>77</v>
      </c>
      <c r="K1117" t="s">
        <v>64</v>
      </c>
      <c r="L1117" t="s">
        <v>30</v>
      </c>
    </row>
    <row r="1118" spans="1:12" x14ac:dyDescent="0.25">
      <c r="A1118">
        <v>202212</v>
      </c>
      <c r="B1118" t="s">
        <v>107</v>
      </c>
      <c r="C1118" t="s">
        <v>59</v>
      </c>
      <c r="D1118">
        <v>49</v>
      </c>
      <c r="E1118">
        <v>65</v>
      </c>
      <c r="F1118">
        <v>52</v>
      </c>
      <c r="G1118">
        <v>5</v>
      </c>
      <c r="H1118">
        <v>10</v>
      </c>
      <c r="I1118">
        <v>12</v>
      </c>
      <c r="J1118">
        <v>65</v>
      </c>
      <c r="K1118" t="s">
        <v>64</v>
      </c>
      <c r="L1118" t="s">
        <v>30</v>
      </c>
    </row>
    <row r="1119" spans="1:12" x14ac:dyDescent="0.25">
      <c r="A1119">
        <v>202212</v>
      </c>
      <c r="B1119" t="s">
        <v>108</v>
      </c>
      <c r="C1119" t="s">
        <v>59</v>
      </c>
      <c r="D1119">
        <v>22</v>
      </c>
      <c r="E1119">
        <v>39</v>
      </c>
      <c r="F1119">
        <v>52</v>
      </c>
      <c r="G1119">
        <v>2</v>
      </c>
      <c r="H1119">
        <v>11</v>
      </c>
      <c r="I1119">
        <v>8</v>
      </c>
      <c r="J1119">
        <v>52</v>
      </c>
      <c r="K1119" t="s">
        <v>62</v>
      </c>
      <c r="L1119" t="s">
        <v>30</v>
      </c>
    </row>
    <row r="1120" spans="1:12" x14ac:dyDescent="0.25">
      <c r="A1120">
        <v>202212</v>
      </c>
      <c r="B1120" t="s">
        <v>109</v>
      </c>
      <c r="C1120" t="s">
        <v>59</v>
      </c>
      <c r="D1120" t="s">
        <v>14</v>
      </c>
      <c r="E1120">
        <v>83</v>
      </c>
      <c r="F1120">
        <v>52</v>
      </c>
      <c r="G1120">
        <v>7</v>
      </c>
      <c r="H1120">
        <v>13</v>
      </c>
      <c r="I1120">
        <v>16</v>
      </c>
      <c r="J1120">
        <v>83</v>
      </c>
      <c r="K1120" t="s">
        <v>64</v>
      </c>
      <c r="L1120" t="s">
        <v>30</v>
      </c>
    </row>
    <row r="1121" spans="1:12" x14ac:dyDescent="0.25">
      <c r="A1121">
        <v>202212</v>
      </c>
      <c r="B1121" t="s">
        <v>110</v>
      </c>
      <c r="C1121" t="s">
        <v>59</v>
      </c>
      <c r="D1121" t="s">
        <v>14</v>
      </c>
      <c r="E1121">
        <v>56</v>
      </c>
      <c r="F1121">
        <v>52</v>
      </c>
      <c r="G1121">
        <v>5</v>
      </c>
      <c r="H1121">
        <v>10</v>
      </c>
      <c r="I1121">
        <v>13</v>
      </c>
      <c r="J1121">
        <v>56</v>
      </c>
      <c r="K1121" t="s">
        <v>64</v>
      </c>
      <c r="L1121" t="s">
        <v>30</v>
      </c>
    </row>
    <row r="1122" spans="1:12" x14ac:dyDescent="0.25">
      <c r="A1122">
        <v>202212</v>
      </c>
      <c r="B1122" t="s">
        <v>111</v>
      </c>
      <c r="C1122" t="s">
        <v>59</v>
      </c>
      <c r="D1122" t="s">
        <v>14</v>
      </c>
      <c r="E1122">
        <v>58</v>
      </c>
      <c r="F1122">
        <v>52</v>
      </c>
      <c r="G1122">
        <v>4</v>
      </c>
      <c r="H1122">
        <v>10</v>
      </c>
      <c r="I1122">
        <v>14</v>
      </c>
      <c r="J1122">
        <v>58</v>
      </c>
      <c r="K1122" t="s">
        <v>64</v>
      </c>
      <c r="L1122" t="s">
        <v>30</v>
      </c>
    </row>
    <row r="1123" spans="1:12" x14ac:dyDescent="0.25">
      <c r="A1123">
        <v>202212</v>
      </c>
      <c r="B1123" t="s">
        <v>112</v>
      </c>
      <c r="C1123" t="s">
        <v>59</v>
      </c>
      <c r="D1123" t="s">
        <v>14</v>
      </c>
      <c r="E1123">
        <v>47</v>
      </c>
      <c r="F1123">
        <v>52</v>
      </c>
      <c r="G1123">
        <v>3</v>
      </c>
      <c r="H1123">
        <v>7</v>
      </c>
      <c r="I1123">
        <v>9</v>
      </c>
      <c r="J1123">
        <v>52</v>
      </c>
      <c r="K1123" t="s">
        <v>62</v>
      </c>
      <c r="L1123" t="s">
        <v>30</v>
      </c>
    </row>
    <row r="1124" spans="1:12" x14ac:dyDescent="0.25">
      <c r="A1124">
        <v>202212</v>
      </c>
      <c r="B1124" t="s">
        <v>113</v>
      </c>
      <c r="C1124" t="s">
        <v>59</v>
      </c>
      <c r="D1124" t="s">
        <v>14</v>
      </c>
      <c r="E1124">
        <v>63</v>
      </c>
      <c r="F1124">
        <v>52</v>
      </c>
      <c r="G1124">
        <v>5</v>
      </c>
      <c r="H1124">
        <v>6</v>
      </c>
      <c r="I1124">
        <v>9</v>
      </c>
      <c r="J1124">
        <v>63</v>
      </c>
      <c r="K1124" t="s">
        <v>64</v>
      </c>
      <c r="L1124" t="s">
        <v>30</v>
      </c>
    </row>
    <row r="1125" spans="1:12" x14ac:dyDescent="0.25">
      <c r="A1125">
        <v>202212</v>
      </c>
      <c r="B1125" t="s">
        <v>114</v>
      </c>
      <c r="C1125" t="s">
        <v>59</v>
      </c>
      <c r="D1125" t="s">
        <v>14</v>
      </c>
      <c r="E1125">
        <v>35</v>
      </c>
      <c r="F1125">
        <v>52</v>
      </c>
      <c r="G1125">
        <v>2</v>
      </c>
      <c r="H1125">
        <v>8</v>
      </c>
      <c r="I1125">
        <v>8</v>
      </c>
      <c r="J1125">
        <v>52</v>
      </c>
      <c r="K1125" t="s">
        <v>62</v>
      </c>
      <c r="L1125" t="s">
        <v>30</v>
      </c>
    </row>
    <row r="1126" spans="1:12" x14ac:dyDescent="0.25">
      <c r="A1126">
        <v>202212</v>
      </c>
      <c r="B1126" t="s">
        <v>115</v>
      </c>
      <c r="C1126" t="s">
        <v>59</v>
      </c>
      <c r="D1126">
        <v>32</v>
      </c>
      <c r="E1126">
        <v>64</v>
      </c>
      <c r="F1126">
        <v>52</v>
      </c>
      <c r="G1126">
        <v>7</v>
      </c>
      <c r="H1126">
        <v>8</v>
      </c>
      <c r="I1126">
        <v>12</v>
      </c>
      <c r="J1126">
        <v>64</v>
      </c>
      <c r="K1126" t="s">
        <v>64</v>
      </c>
      <c r="L1126" t="s">
        <v>30</v>
      </c>
    </row>
    <row r="1127" spans="1:12" x14ac:dyDescent="0.25">
      <c r="A1127">
        <v>202212</v>
      </c>
      <c r="B1127" t="s">
        <v>116</v>
      </c>
      <c r="C1127" t="s">
        <v>59</v>
      </c>
      <c r="D1127">
        <v>49</v>
      </c>
      <c r="E1127">
        <v>73</v>
      </c>
      <c r="F1127" t="s">
        <v>14</v>
      </c>
      <c r="G1127" t="s">
        <v>14</v>
      </c>
      <c r="H1127" t="s">
        <v>14</v>
      </c>
      <c r="I1127" t="s">
        <v>14</v>
      </c>
      <c r="J1127">
        <v>73</v>
      </c>
      <c r="K1127" t="s">
        <v>64</v>
      </c>
      <c r="L1127" t="s">
        <v>30</v>
      </c>
    </row>
    <row r="1128" spans="1:12" x14ac:dyDescent="0.25">
      <c r="A1128">
        <v>202301</v>
      </c>
      <c r="B1128" t="s">
        <v>117</v>
      </c>
      <c r="C1128" t="s">
        <v>59</v>
      </c>
      <c r="D1128">
        <v>23</v>
      </c>
      <c r="E1128">
        <v>57</v>
      </c>
      <c r="F1128" t="s">
        <v>14</v>
      </c>
      <c r="G1128" t="s">
        <v>14</v>
      </c>
      <c r="H1128" t="s">
        <v>14</v>
      </c>
      <c r="I1128" t="s">
        <v>14</v>
      </c>
      <c r="J1128">
        <v>57</v>
      </c>
      <c r="K1128" t="s">
        <v>64</v>
      </c>
      <c r="L1128" t="s">
        <v>30</v>
      </c>
    </row>
    <row r="1129" spans="1:12" x14ac:dyDescent="0.25">
      <c r="A1129">
        <v>202301</v>
      </c>
      <c r="B1129" t="s">
        <v>118</v>
      </c>
      <c r="C1129" t="s">
        <v>59</v>
      </c>
      <c r="D1129">
        <v>27</v>
      </c>
      <c r="E1129">
        <v>53</v>
      </c>
      <c r="F1129">
        <v>53</v>
      </c>
      <c r="G1129">
        <v>3</v>
      </c>
      <c r="H1129">
        <v>12</v>
      </c>
      <c r="I1129">
        <v>10</v>
      </c>
      <c r="J1129">
        <v>53</v>
      </c>
      <c r="K1129" t="s">
        <v>64</v>
      </c>
      <c r="L1129" t="s">
        <v>30</v>
      </c>
    </row>
    <row r="1130" spans="1:12" x14ac:dyDescent="0.25">
      <c r="A1130">
        <v>202301</v>
      </c>
      <c r="B1130" t="s">
        <v>119</v>
      </c>
      <c r="C1130" t="s">
        <v>59</v>
      </c>
      <c r="D1130">
        <v>19</v>
      </c>
      <c r="E1130">
        <v>43</v>
      </c>
      <c r="F1130">
        <v>53</v>
      </c>
      <c r="G1130">
        <v>3</v>
      </c>
      <c r="H1130">
        <v>11</v>
      </c>
      <c r="I1130">
        <v>9</v>
      </c>
      <c r="J1130">
        <v>53</v>
      </c>
      <c r="K1130" t="s">
        <v>62</v>
      </c>
      <c r="L1130" t="s">
        <v>30</v>
      </c>
    </row>
    <row r="1131" spans="1:12" x14ac:dyDescent="0.25">
      <c r="A1131">
        <v>202301</v>
      </c>
      <c r="B1131" t="s">
        <v>120</v>
      </c>
      <c r="C1131" t="s">
        <v>59</v>
      </c>
      <c r="D1131">
        <v>17</v>
      </c>
      <c r="E1131">
        <v>51</v>
      </c>
      <c r="F1131">
        <v>53</v>
      </c>
      <c r="G1131">
        <v>4</v>
      </c>
      <c r="H1131">
        <v>9</v>
      </c>
      <c r="I1131">
        <v>10</v>
      </c>
      <c r="J1131">
        <v>53</v>
      </c>
      <c r="K1131" t="s">
        <v>62</v>
      </c>
      <c r="L1131" t="s">
        <v>30</v>
      </c>
    </row>
    <row r="1132" spans="1:12" x14ac:dyDescent="0.25">
      <c r="A1132">
        <v>202301</v>
      </c>
      <c r="B1132" t="s">
        <v>121</v>
      </c>
      <c r="C1132" t="s">
        <v>59</v>
      </c>
      <c r="D1132">
        <v>21</v>
      </c>
      <c r="E1132">
        <v>59</v>
      </c>
      <c r="F1132">
        <v>53</v>
      </c>
      <c r="G1132">
        <v>19</v>
      </c>
      <c r="H1132">
        <v>14</v>
      </c>
      <c r="I1132">
        <v>11</v>
      </c>
      <c r="J1132">
        <v>59</v>
      </c>
      <c r="K1132" t="s">
        <v>64</v>
      </c>
      <c r="L1132" t="s">
        <v>30</v>
      </c>
    </row>
    <row r="1133" spans="1:12" x14ac:dyDescent="0.25">
      <c r="A1133">
        <v>202301</v>
      </c>
      <c r="B1133" t="s">
        <v>122</v>
      </c>
      <c r="C1133" t="s">
        <v>59</v>
      </c>
      <c r="D1133">
        <v>38</v>
      </c>
      <c r="E1133">
        <v>68</v>
      </c>
      <c r="F1133">
        <v>53</v>
      </c>
      <c r="G1133">
        <v>16</v>
      </c>
      <c r="H1133">
        <v>12</v>
      </c>
      <c r="I1133">
        <v>10</v>
      </c>
      <c r="J1133">
        <v>68</v>
      </c>
      <c r="K1133" t="s">
        <v>64</v>
      </c>
      <c r="L1133" t="s">
        <v>30</v>
      </c>
    </row>
    <row r="1134" spans="1:12" x14ac:dyDescent="0.25">
      <c r="A1134">
        <v>202301</v>
      </c>
      <c r="B1134" t="s">
        <v>123</v>
      </c>
      <c r="C1134" t="s">
        <v>59</v>
      </c>
      <c r="D1134">
        <v>30</v>
      </c>
      <c r="E1134">
        <v>64</v>
      </c>
      <c r="F1134">
        <v>53</v>
      </c>
      <c r="G1134">
        <v>14</v>
      </c>
      <c r="H1134">
        <v>9</v>
      </c>
      <c r="I1134">
        <v>7</v>
      </c>
      <c r="J1134">
        <v>64</v>
      </c>
      <c r="K1134" t="s">
        <v>64</v>
      </c>
      <c r="L1134" t="s">
        <v>30</v>
      </c>
    </row>
    <row r="1135" spans="1:12" x14ac:dyDescent="0.25">
      <c r="A1135">
        <v>202301</v>
      </c>
      <c r="B1135" t="s">
        <v>124</v>
      </c>
      <c r="C1135" t="s">
        <v>59</v>
      </c>
      <c r="D1135">
        <v>21</v>
      </c>
      <c r="E1135">
        <v>60</v>
      </c>
      <c r="F1135">
        <v>53</v>
      </c>
      <c r="G1135">
        <v>13</v>
      </c>
      <c r="H1135">
        <v>9</v>
      </c>
      <c r="I1135">
        <v>5</v>
      </c>
      <c r="J1135">
        <v>60</v>
      </c>
      <c r="K1135" t="s">
        <v>64</v>
      </c>
      <c r="L1135" t="s">
        <v>30</v>
      </c>
    </row>
    <row r="1136" spans="1:12" x14ac:dyDescent="0.25">
      <c r="A1136">
        <v>202301</v>
      </c>
      <c r="B1136" t="s">
        <v>125</v>
      </c>
      <c r="C1136" t="s">
        <v>59</v>
      </c>
      <c r="D1136">
        <v>37</v>
      </c>
      <c r="E1136">
        <v>68</v>
      </c>
      <c r="F1136">
        <v>53</v>
      </c>
      <c r="G1136">
        <v>15</v>
      </c>
      <c r="H1136">
        <v>9</v>
      </c>
      <c r="I1136">
        <v>8</v>
      </c>
      <c r="J1136">
        <v>68</v>
      </c>
      <c r="K1136" t="s">
        <v>64</v>
      </c>
      <c r="L1136" t="s">
        <v>30</v>
      </c>
    </row>
    <row r="1137" spans="1:12" x14ac:dyDescent="0.25">
      <c r="A1137">
        <v>202301</v>
      </c>
      <c r="B1137" t="s">
        <v>126</v>
      </c>
      <c r="C1137" t="s">
        <v>59</v>
      </c>
      <c r="D1137">
        <v>32</v>
      </c>
      <c r="E1137">
        <v>63</v>
      </c>
      <c r="F1137">
        <v>53</v>
      </c>
      <c r="G1137">
        <v>13</v>
      </c>
      <c r="H1137">
        <v>11</v>
      </c>
      <c r="I1137">
        <v>8</v>
      </c>
      <c r="J1137">
        <v>63</v>
      </c>
      <c r="K1137" t="s">
        <v>64</v>
      </c>
      <c r="L1137" t="s">
        <v>30</v>
      </c>
    </row>
    <row r="1138" spans="1:12" x14ac:dyDescent="0.25">
      <c r="A1138">
        <v>202301</v>
      </c>
      <c r="B1138" t="s">
        <v>127</v>
      </c>
      <c r="C1138" t="s">
        <v>59</v>
      </c>
      <c r="D1138">
        <v>36</v>
      </c>
      <c r="E1138">
        <v>81</v>
      </c>
      <c r="F1138">
        <v>54</v>
      </c>
      <c r="G1138">
        <v>14</v>
      </c>
      <c r="H1138">
        <v>23</v>
      </c>
      <c r="I1138">
        <v>12</v>
      </c>
      <c r="J1138">
        <v>81</v>
      </c>
      <c r="K1138" t="s">
        <v>64</v>
      </c>
      <c r="L1138" t="s">
        <v>30</v>
      </c>
    </row>
    <row r="1139" spans="1:12" x14ac:dyDescent="0.25">
      <c r="A1139">
        <v>202301</v>
      </c>
      <c r="B1139" t="s">
        <v>128</v>
      </c>
      <c r="C1139" t="s">
        <v>59</v>
      </c>
      <c r="D1139" t="s">
        <v>14</v>
      </c>
      <c r="E1139">
        <v>111</v>
      </c>
      <c r="F1139">
        <v>54</v>
      </c>
      <c r="G1139">
        <v>15</v>
      </c>
      <c r="H1139">
        <v>26</v>
      </c>
      <c r="I1139">
        <v>14</v>
      </c>
      <c r="J1139">
        <v>111</v>
      </c>
      <c r="K1139" t="s">
        <v>64</v>
      </c>
      <c r="L1139" t="s">
        <v>60</v>
      </c>
    </row>
    <row r="1140" spans="1:12" x14ac:dyDescent="0.25">
      <c r="A1140">
        <v>202301</v>
      </c>
      <c r="B1140" t="s">
        <v>129</v>
      </c>
      <c r="C1140" t="s">
        <v>59</v>
      </c>
      <c r="D1140" t="s">
        <v>14</v>
      </c>
      <c r="E1140">
        <v>135</v>
      </c>
      <c r="F1140">
        <v>55</v>
      </c>
      <c r="G1140">
        <v>15</v>
      </c>
      <c r="H1140">
        <v>28</v>
      </c>
      <c r="I1140">
        <v>15</v>
      </c>
      <c r="J1140">
        <v>135</v>
      </c>
      <c r="K1140" t="s">
        <v>64</v>
      </c>
      <c r="L1140" t="s">
        <v>60</v>
      </c>
    </row>
    <row r="1141" spans="1:12" x14ac:dyDescent="0.25">
      <c r="A1141">
        <v>202301</v>
      </c>
      <c r="B1141" t="s">
        <v>130</v>
      </c>
      <c r="C1141" t="s">
        <v>59</v>
      </c>
      <c r="D1141">
        <v>54</v>
      </c>
      <c r="E1141">
        <v>91</v>
      </c>
      <c r="F1141">
        <v>54</v>
      </c>
      <c r="G1141">
        <v>17</v>
      </c>
      <c r="H1141">
        <v>19</v>
      </c>
      <c r="I1141">
        <v>19</v>
      </c>
      <c r="J1141">
        <v>91</v>
      </c>
      <c r="K1141" t="s">
        <v>64</v>
      </c>
      <c r="L1141" t="s">
        <v>30</v>
      </c>
    </row>
    <row r="1142" spans="1:12" x14ac:dyDescent="0.25">
      <c r="A1142">
        <v>202301</v>
      </c>
      <c r="B1142" t="s">
        <v>131</v>
      </c>
      <c r="C1142" t="s">
        <v>59</v>
      </c>
      <c r="D1142">
        <v>47</v>
      </c>
      <c r="E1142">
        <v>73</v>
      </c>
      <c r="F1142">
        <v>54</v>
      </c>
      <c r="G1142">
        <v>12</v>
      </c>
      <c r="H1142">
        <v>15</v>
      </c>
      <c r="I1142">
        <v>11</v>
      </c>
      <c r="J1142">
        <v>73</v>
      </c>
      <c r="K1142" t="s">
        <v>64</v>
      </c>
      <c r="L1142" t="s">
        <v>30</v>
      </c>
    </row>
    <row r="1143" spans="1:12" x14ac:dyDescent="0.25">
      <c r="A1143">
        <v>202301</v>
      </c>
      <c r="B1143" t="s">
        <v>132</v>
      </c>
      <c r="C1143" t="s">
        <v>59</v>
      </c>
      <c r="D1143" t="s">
        <v>14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  <c r="L1143" t="s">
        <v>46</v>
      </c>
    </row>
    <row r="1144" spans="1:12" x14ac:dyDescent="0.25">
      <c r="A1144">
        <v>202301</v>
      </c>
      <c r="B1144" t="s">
        <v>133</v>
      </c>
      <c r="C1144" t="s">
        <v>59</v>
      </c>
      <c r="D1144">
        <v>45</v>
      </c>
      <c r="E1144">
        <v>66</v>
      </c>
      <c r="F1144">
        <v>53</v>
      </c>
      <c r="G1144">
        <v>13</v>
      </c>
      <c r="H1144">
        <v>7</v>
      </c>
      <c r="I1144">
        <v>8</v>
      </c>
      <c r="J1144">
        <v>66</v>
      </c>
      <c r="K1144" t="s">
        <v>64</v>
      </c>
      <c r="L1144" t="s">
        <v>30</v>
      </c>
    </row>
    <row r="1145" spans="1:12" x14ac:dyDescent="0.25">
      <c r="A1145">
        <v>202301</v>
      </c>
      <c r="B1145" t="s">
        <v>134</v>
      </c>
      <c r="C1145" t="s">
        <v>59</v>
      </c>
      <c r="D1145">
        <v>42</v>
      </c>
      <c r="E1145">
        <v>80</v>
      </c>
      <c r="F1145">
        <v>54</v>
      </c>
      <c r="G1145">
        <v>14</v>
      </c>
      <c r="H1145">
        <v>8</v>
      </c>
      <c r="I1145">
        <v>14</v>
      </c>
      <c r="J1145">
        <v>80</v>
      </c>
      <c r="K1145" t="s">
        <v>64</v>
      </c>
      <c r="L1145" t="s">
        <v>30</v>
      </c>
    </row>
    <row r="1146" spans="1:12" x14ac:dyDescent="0.25">
      <c r="A1146">
        <v>202301</v>
      </c>
      <c r="B1146" t="s">
        <v>135</v>
      </c>
      <c r="C1146" t="s">
        <v>59</v>
      </c>
      <c r="D1146">
        <v>40</v>
      </c>
      <c r="E1146">
        <v>79</v>
      </c>
      <c r="F1146">
        <v>54</v>
      </c>
      <c r="G1146">
        <v>16</v>
      </c>
      <c r="H1146">
        <v>7</v>
      </c>
      <c r="I1146">
        <v>10</v>
      </c>
      <c r="J1146">
        <v>79</v>
      </c>
      <c r="K1146" t="s">
        <v>64</v>
      </c>
      <c r="L1146" t="s">
        <v>30</v>
      </c>
    </row>
    <row r="1147" spans="1:12" x14ac:dyDescent="0.25">
      <c r="A1147">
        <v>202301</v>
      </c>
      <c r="B1147" t="s">
        <v>136</v>
      </c>
      <c r="C1147" t="s">
        <v>59</v>
      </c>
      <c r="D1147">
        <v>39</v>
      </c>
      <c r="E1147">
        <v>65</v>
      </c>
      <c r="F1147">
        <v>54</v>
      </c>
      <c r="G1147">
        <v>13</v>
      </c>
      <c r="H1147">
        <v>11</v>
      </c>
      <c r="I1147">
        <v>10</v>
      </c>
      <c r="J1147">
        <v>65</v>
      </c>
      <c r="K1147" t="s">
        <v>64</v>
      </c>
      <c r="L1147" t="s">
        <v>30</v>
      </c>
    </row>
    <row r="1148" spans="1:12" x14ac:dyDescent="0.25">
      <c r="A1148">
        <v>202301</v>
      </c>
      <c r="B1148" t="s">
        <v>137</v>
      </c>
      <c r="C1148" t="s">
        <v>59</v>
      </c>
      <c r="D1148">
        <v>43</v>
      </c>
      <c r="E1148">
        <v>75</v>
      </c>
      <c r="F1148">
        <v>54</v>
      </c>
      <c r="G1148">
        <v>14</v>
      </c>
      <c r="H1148">
        <v>10</v>
      </c>
      <c r="I1148">
        <v>10</v>
      </c>
      <c r="J1148">
        <v>75</v>
      </c>
      <c r="K1148" t="s">
        <v>64</v>
      </c>
      <c r="L1148" t="s">
        <v>30</v>
      </c>
    </row>
    <row r="1149" spans="1:12" x14ac:dyDescent="0.25">
      <c r="A1149">
        <v>202301</v>
      </c>
      <c r="B1149" t="s">
        <v>138</v>
      </c>
      <c r="C1149" t="s">
        <v>59</v>
      </c>
      <c r="D1149" t="s">
        <v>14</v>
      </c>
      <c r="E1149">
        <v>66</v>
      </c>
      <c r="F1149">
        <v>53</v>
      </c>
      <c r="G1149">
        <v>13</v>
      </c>
      <c r="H1149">
        <v>9</v>
      </c>
      <c r="I1149">
        <v>9</v>
      </c>
      <c r="J1149">
        <v>66</v>
      </c>
      <c r="K1149" t="s">
        <v>64</v>
      </c>
      <c r="L1149" t="s">
        <v>30</v>
      </c>
    </row>
    <row r="1150" spans="1:12" x14ac:dyDescent="0.25">
      <c r="A1150">
        <v>202301</v>
      </c>
      <c r="B1150" t="s">
        <v>139</v>
      </c>
      <c r="C1150" t="s">
        <v>59</v>
      </c>
      <c r="D1150">
        <v>37</v>
      </c>
      <c r="E1150">
        <v>51</v>
      </c>
      <c r="F1150">
        <v>53</v>
      </c>
      <c r="G1150">
        <v>11</v>
      </c>
      <c r="H1150">
        <v>11</v>
      </c>
      <c r="I1150">
        <v>4</v>
      </c>
      <c r="J1150">
        <v>53</v>
      </c>
      <c r="K1150" t="s">
        <v>62</v>
      </c>
      <c r="L1150" t="s">
        <v>30</v>
      </c>
    </row>
    <row r="1151" spans="1:12" x14ac:dyDescent="0.25">
      <c r="A1151">
        <v>202301</v>
      </c>
      <c r="B1151" t="s">
        <v>140</v>
      </c>
      <c r="C1151" t="s">
        <v>59</v>
      </c>
      <c r="D1151">
        <v>32</v>
      </c>
      <c r="E1151">
        <v>43</v>
      </c>
      <c r="F1151">
        <v>53</v>
      </c>
      <c r="G1151">
        <v>10</v>
      </c>
      <c r="H1151">
        <v>11</v>
      </c>
      <c r="I1151">
        <v>3</v>
      </c>
      <c r="J1151">
        <v>53</v>
      </c>
      <c r="K1151" t="s">
        <v>62</v>
      </c>
      <c r="L1151" t="s">
        <v>30</v>
      </c>
    </row>
    <row r="1152" spans="1:12" x14ac:dyDescent="0.25">
      <c r="A1152">
        <v>202301</v>
      </c>
      <c r="B1152" t="s">
        <v>141</v>
      </c>
      <c r="C1152" t="s">
        <v>59</v>
      </c>
      <c r="D1152">
        <v>52</v>
      </c>
      <c r="E1152">
        <v>53</v>
      </c>
      <c r="F1152">
        <v>55</v>
      </c>
      <c r="G1152">
        <v>10</v>
      </c>
      <c r="H1152">
        <v>10</v>
      </c>
      <c r="I1152">
        <v>5</v>
      </c>
      <c r="J1152">
        <v>55</v>
      </c>
      <c r="K1152" t="s">
        <v>62</v>
      </c>
      <c r="L1152" t="s">
        <v>30</v>
      </c>
    </row>
    <row r="1153" spans="1:12" x14ac:dyDescent="0.25">
      <c r="A1153">
        <v>202301</v>
      </c>
      <c r="B1153" t="s">
        <v>142</v>
      </c>
      <c r="C1153" t="s">
        <v>59</v>
      </c>
      <c r="D1153">
        <v>41</v>
      </c>
      <c r="E1153">
        <v>61</v>
      </c>
      <c r="F1153">
        <v>54</v>
      </c>
      <c r="G1153">
        <v>13</v>
      </c>
      <c r="H1153">
        <v>12</v>
      </c>
      <c r="I1153">
        <v>11</v>
      </c>
      <c r="J1153">
        <v>61</v>
      </c>
      <c r="K1153" t="s">
        <v>64</v>
      </c>
      <c r="L1153" t="s">
        <v>30</v>
      </c>
    </row>
    <row r="1154" spans="1:12" x14ac:dyDescent="0.25">
      <c r="A1154">
        <v>202301</v>
      </c>
      <c r="B1154" t="s">
        <v>143</v>
      </c>
      <c r="C1154" t="s">
        <v>59</v>
      </c>
      <c r="D1154">
        <v>50</v>
      </c>
      <c r="E1154">
        <v>66</v>
      </c>
      <c r="F1154">
        <v>54</v>
      </c>
      <c r="G1154">
        <v>13</v>
      </c>
      <c r="H1154">
        <v>10</v>
      </c>
      <c r="I1154">
        <v>15</v>
      </c>
      <c r="J1154">
        <v>66</v>
      </c>
      <c r="K1154" t="s">
        <v>64</v>
      </c>
      <c r="L1154" t="s">
        <v>30</v>
      </c>
    </row>
    <row r="1155" spans="1:12" x14ac:dyDescent="0.25">
      <c r="A1155">
        <v>202301</v>
      </c>
      <c r="B1155" t="s">
        <v>144</v>
      </c>
      <c r="C1155" t="s">
        <v>59</v>
      </c>
      <c r="D1155">
        <v>44</v>
      </c>
      <c r="E1155">
        <v>68</v>
      </c>
      <c r="F1155">
        <v>54</v>
      </c>
      <c r="G1155">
        <v>14</v>
      </c>
      <c r="H1155">
        <v>7</v>
      </c>
      <c r="I1155">
        <v>17</v>
      </c>
      <c r="J1155">
        <v>68</v>
      </c>
      <c r="K1155" t="s">
        <v>64</v>
      </c>
      <c r="L1155" t="s">
        <v>30</v>
      </c>
    </row>
    <row r="1156" spans="1:12" x14ac:dyDescent="0.25">
      <c r="A1156">
        <v>202301</v>
      </c>
      <c r="B1156" t="s">
        <v>145</v>
      </c>
      <c r="C1156" t="s">
        <v>59</v>
      </c>
      <c r="D1156">
        <v>53</v>
      </c>
      <c r="E1156">
        <v>82</v>
      </c>
      <c r="F1156">
        <v>54</v>
      </c>
      <c r="G1156">
        <v>20</v>
      </c>
      <c r="H1156">
        <v>8</v>
      </c>
      <c r="I1156">
        <v>11</v>
      </c>
      <c r="J1156">
        <v>82</v>
      </c>
      <c r="K1156" t="s">
        <v>64</v>
      </c>
      <c r="L1156" t="s">
        <v>30</v>
      </c>
    </row>
    <row r="1157" spans="1:12" x14ac:dyDescent="0.25">
      <c r="A1157">
        <v>202301</v>
      </c>
      <c r="B1157" t="s">
        <v>146</v>
      </c>
      <c r="C1157" t="s">
        <v>59</v>
      </c>
      <c r="D1157">
        <v>51</v>
      </c>
      <c r="E1157">
        <v>65</v>
      </c>
      <c r="F1157">
        <v>53</v>
      </c>
      <c r="G1157">
        <v>14</v>
      </c>
      <c r="H1157">
        <v>14</v>
      </c>
      <c r="I1157">
        <v>13</v>
      </c>
      <c r="J1157">
        <v>65</v>
      </c>
      <c r="K1157" t="s">
        <v>64</v>
      </c>
      <c r="L1157" t="s">
        <v>30</v>
      </c>
    </row>
    <row r="1158" spans="1:12" x14ac:dyDescent="0.25">
      <c r="A1158">
        <v>202301</v>
      </c>
      <c r="B1158" t="s">
        <v>147</v>
      </c>
      <c r="C1158" t="s">
        <v>59</v>
      </c>
      <c r="D1158">
        <v>56</v>
      </c>
      <c r="E1158">
        <v>90</v>
      </c>
      <c r="F1158">
        <v>54</v>
      </c>
      <c r="G1158">
        <v>16</v>
      </c>
      <c r="H1158">
        <v>15</v>
      </c>
      <c r="I1158">
        <v>20</v>
      </c>
      <c r="J1158">
        <v>90</v>
      </c>
      <c r="K1158" t="s">
        <v>64</v>
      </c>
      <c r="L1158" t="s">
        <v>30</v>
      </c>
    </row>
    <row r="1159" spans="1:12" x14ac:dyDescent="0.25">
      <c r="A1159">
        <v>202302</v>
      </c>
      <c r="B1159" t="s">
        <v>84</v>
      </c>
      <c r="C1159" t="s">
        <v>59</v>
      </c>
      <c r="D1159">
        <v>51</v>
      </c>
      <c r="E1159">
        <v>65</v>
      </c>
      <c r="F1159">
        <v>55</v>
      </c>
      <c r="G1159">
        <v>12</v>
      </c>
      <c r="H1159">
        <v>13</v>
      </c>
      <c r="I1159">
        <v>16</v>
      </c>
      <c r="J1159">
        <v>65</v>
      </c>
      <c r="K1159" t="s">
        <v>64</v>
      </c>
      <c r="L1159" t="s">
        <v>30</v>
      </c>
    </row>
    <row r="1160" spans="1:12" x14ac:dyDescent="0.25">
      <c r="A1160">
        <v>202302</v>
      </c>
      <c r="B1160" t="s">
        <v>85</v>
      </c>
      <c r="C1160" t="s">
        <v>59</v>
      </c>
      <c r="D1160">
        <v>46</v>
      </c>
      <c r="E1160">
        <v>66</v>
      </c>
      <c r="F1160">
        <v>53</v>
      </c>
      <c r="G1160">
        <v>13</v>
      </c>
      <c r="H1160">
        <v>8</v>
      </c>
      <c r="I1160">
        <v>15</v>
      </c>
      <c r="J1160">
        <v>66</v>
      </c>
      <c r="K1160" t="s">
        <v>64</v>
      </c>
      <c r="L1160" t="s">
        <v>30</v>
      </c>
    </row>
    <row r="1161" spans="1:12" x14ac:dyDescent="0.25">
      <c r="A1161">
        <v>202302</v>
      </c>
      <c r="B1161" t="s">
        <v>61</v>
      </c>
      <c r="C1161" t="s">
        <v>59</v>
      </c>
      <c r="D1161">
        <v>40</v>
      </c>
      <c r="E1161">
        <v>53</v>
      </c>
      <c r="F1161">
        <v>54</v>
      </c>
      <c r="G1161">
        <v>10</v>
      </c>
      <c r="H1161">
        <v>9</v>
      </c>
      <c r="I1161">
        <v>12</v>
      </c>
      <c r="J1161">
        <v>54</v>
      </c>
      <c r="K1161" t="s">
        <v>62</v>
      </c>
      <c r="L1161" t="s">
        <v>30</v>
      </c>
    </row>
    <row r="1162" spans="1:12" x14ac:dyDescent="0.25">
      <c r="A1162">
        <v>202302</v>
      </c>
      <c r="B1162" t="s">
        <v>63</v>
      </c>
      <c r="C1162" t="s">
        <v>59</v>
      </c>
      <c r="D1162">
        <v>55</v>
      </c>
      <c r="E1162">
        <v>74</v>
      </c>
      <c r="F1162">
        <v>55</v>
      </c>
      <c r="G1162">
        <v>14</v>
      </c>
      <c r="H1162">
        <v>9</v>
      </c>
      <c r="I1162">
        <v>12</v>
      </c>
      <c r="J1162">
        <v>74</v>
      </c>
      <c r="K1162" t="s">
        <v>64</v>
      </c>
      <c r="L1162" t="s">
        <v>30</v>
      </c>
    </row>
    <row r="1163" spans="1:12" x14ac:dyDescent="0.25">
      <c r="A1163">
        <v>202302</v>
      </c>
      <c r="B1163" t="s">
        <v>65</v>
      </c>
      <c r="C1163" t="s">
        <v>59</v>
      </c>
      <c r="D1163">
        <v>44</v>
      </c>
      <c r="E1163">
        <v>71</v>
      </c>
      <c r="F1163">
        <v>54</v>
      </c>
      <c r="G1163">
        <v>16</v>
      </c>
      <c r="H1163">
        <v>7</v>
      </c>
      <c r="I1163">
        <v>10</v>
      </c>
      <c r="J1163">
        <v>71</v>
      </c>
      <c r="K1163" t="s">
        <v>64</v>
      </c>
      <c r="L1163" t="s">
        <v>30</v>
      </c>
    </row>
    <row r="1164" spans="1:12" x14ac:dyDescent="0.25">
      <c r="A1164">
        <v>202302</v>
      </c>
      <c r="B1164" t="s">
        <v>66</v>
      </c>
      <c r="C1164" t="s">
        <v>59</v>
      </c>
      <c r="D1164">
        <v>41</v>
      </c>
      <c r="E1164">
        <v>56</v>
      </c>
      <c r="F1164">
        <v>54</v>
      </c>
      <c r="G1164">
        <v>11</v>
      </c>
      <c r="H1164">
        <v>12</v>
      </c>
      <c r="I1164">
        <v>4</v>
      </c>
      <c r="J1164">
        <v>56</v>
      </c>
      <c r="K1164" t="s">
        <v>64</v>
      </c>
      <c r="L1164" t="s">
        <v>30</v>
      </c>
    </row>
    <row r="1165" spans="1:12" x14ac:dyDescent="0.25">
      <c r="A1165">
        <v>202302</v>
      </c>
      <c r="B1165" t="s">
        <v>67</v>
      </c>
      <c r="C1165" t="s">
        <v>59</v>
      </c>
      <c r="D1165">
        <v>38</v>
      </c>
      <c r="E1165">
        <v>65</v>
      </c>
      <c r="F1165">
        <v>54</v>
      </c>
      <c r="G1165">
        <v>12</v>
      </c>
      <c r="H1165">
        <v>12</v>
      </c>
      <c r="I1165">
        <v>10</v>
      </c>
      <c r="J1165">
        <v>65</v>
      </c>
      <c r="K1165" t="s">
        <v>64</v>
      </c>
      <c r="L1165" t="s">
        <v>30</v>
      </c>
    </row>
    <row r="1166" spans="1:12" x14ac:dyDescent="0.25">
      <c r="A1166">
        <v>202302</v>
      </c>
      <c r="B1166" t="s">
        <v>68</v>
      </c>
      <c r="C1166" t="s">
        <v>59</v>
      </c>
      <c r="D1166">
        <v>44</v>
      </c>
      <c r="E1166">
        <v>61</v>
      </c>
      <c r="F1166">
        <v>53</v>
      </c>
      <c r="G1166">
        <v>15</v>
      </c>
      <c r="H1166">
        <v>7</v>
      </c>
      <c r="I1166">
        <v>15</v>
      </c>
      <c r="J1166">
        <v>61</v>
      </c>
      <c r="K1166" t="s">
        <v>64</v>
      </c>
      <c r="L1166" t="s">
        <v>30</v>
      </c>
    </row>
    <row r="1167" spans="1:12" x14ac:dyDescent="0.25">
      <c r="A1167">
        <v>202302</v>
      </c>
      <c r="B1167" t="s">
        <v>69</v>
      </c>
      <c r="C1167" t="s">
        <v>59</v>
      </c>
      <c r="D1167">
        <v>44</v>
      </c>
      <c r="E1167">
        <v>61</v>
      </c>
      <c r="F1167">
        <v>53</v>
      </c>
      <c r="G1167">
        <v>13</v>
      </c>
      <c r="H1167">
        <v>7</v>
      </c>
      <c r="I1167">
        <v>10</v>
      </c>
      <c r="J1167">
        <v>61</v>
      </c>
      <c r="K1167" t="s">
        <v>64</v>
      </c>
      <c r="L1167" t="s">
        <v>30</v>
      </c>
    </row>
    <row r="1168" spans="1:12" x14ac:dyDescent="0.25">
      <c r="A1168">
        <v>202302</v>
      </c>
      <c r="B1168" t="s">
        <v>70</v>
      </c>
      <c r="C1168" t="s">
        <v>59</v>
      </c>
      <c r="D1168">
        <v>31</v>
      </c>
      <c r="E1168">
        <v>42</v>
      </c>
      <c r="F1168">
        <v>53</v>
      </c>
      <c r="G1168">
        <v>10</v>
      </c>
      <c r="H1168">
        <v>11</v>
      </c>
      <c r="I1168">
        <v>6</v>
      </c>
      <c r="J1168">
        <v>53</v>
      </c>
      <c r="K1168" t="s">
        <v>62</v>
      </c>
      <c r="L1168" t="s">
        <v>30</v>
      </c>
    </row>
    <row r="1169" spans="1:12" x14ac:dyDescent="0.25">
      <c r="A1169">
        <v>202302</v>
      </c>
      <c r="B1169" t="s">
        <v>71</v>
      </c>
      <c r="C1169" t="s">
        <v>59</v>
      </c>
      <c r="D1169">
        <v>38</v>
      </c>
      <c r="E1169">
        <v>51</v>
      </c>
      <c r="F1169">
        <v>53</v>
      </c>
      <c r="G1169">
        <v>12</v>
      </c>
      <c r="H1169">
        <v>8</v>
      </c>
      <c r="I1169">
        <v>9</v>
      </c>
      <c r="J1169">
        <v>53</v>
      </c>
      <c r="K1169" t="s">
        <v>62</v>
      </c>
      <c r="L1169" t="s">
        <v>30</v>
      </c>
    </row>
    <row r="1170" spans="1:12" x14ac:dyDescent="0.25">
      <c r="A1170">
        <v>202302</v>
      </c>
      <c r="B1170" t="s">
        <v>72</v>
      </c>
      <c r="C1170" t="s">
        <v>59</v>
      </c>
      <c r="D1170">
        <v>33</v>
      </c>
      <c r="E1170">
        <v>42</v>
      </c>
      <c r="F1170">
        <v>53</v>
      </c>
      <c r="G1170">
        <v>12</v>
      </c>
      <c r="H1170">
        <v>8</v>
      </c>
      <c r="I1170">
        <v>10</v>
      </c>
      <c r="J1170">
        <v>53</v>
      </c>
      <c r="K1170" t="s">
        <v>62</v>
      </c>
      <c r="L1170" t="s">
        <v>30</v>
      </c>
    </row>
    <row r="1171" spans="1:12" x14ac:dyDescent="0.25">
      <c r="A1171">
        <v>202302</v>
      </c>
      <c r="B1171" t="s">
        <v>73</v>
      </c>
      <c r="C1171" t="s">
        <v>59</v>
      </c>
      <c r="D1171">
        <v>35</v>
      </c>
      <c r="E1171">
        <v>51</v>
      </c>
      <c r="F1171">
        <v>53</v>
      </c>
      <c r="G1171">
        <v>14</v>
      </c>
      <c r="H1171">
        <v>7</v>
      </c>
      <c r="I1171">
        <v>8</v>
      </c>
      <c r="J1171">
        <v>53</v>
      </c>
      <c r="K1171" t="s">
        <v>62</v>
      </c>
      <c r="L1171" t="s">
        <v>30</v>
      </c>
    </row>
    <row r="1172" spans="1:12" x14ac:dyDescent="0.25">
      <c r="A1172">
        <v>202302</v>
      </c>
      <c r="B1172" t="s">
        <v>74</v>
      </c>
      <c r="C1172" t="s">
        <v>59</v>
      </c>
      <c r="D1172">
        <v>31</v>
      </c>
      <c r="E1172">
        <v>39</v>
      </c>
      <c r="F1172">
        <v>53</v>
      </c>
      <c r="G1172">
        <v>11</v>
      </c>
      <c r="H1172">
        <v>7</v>
      </c>
      <c r="I1172">
        <v>6</v>
      </c>
      <c r="J1172">
        <v>53</v>
      </c>
      <c r="K1172" t="s">
        <v>62</v>
      </c>
      <c r="L1172" t="s">
        <v>30</v>
      </c>
    </row>
    <row r="1173" spans="1:12" x14ac:dyDescent="0.25">
      <c r="A1173">
        <v>202302</v>
      </c>
      <c r="B1173" t="s">
        <v>75</v>
      </c>
      <c r="C1173" t="s">
        <v>59</v>
      </c>
      <c r="D1173">
        <v>33</v>
      </c>
      <c r="E1173">
        <v>48</v>
      </c>
      <c r="F1173">
        <v>53</v>
      </c>
      <c r="G1173">
        <v>11</v>
      </c>
      <c r="H1173">
        <v>9</v>
      </c>
      <c r="I1173">
        <v>5</v>
      </c>
      <c r="J1173">
        <v>53</v>
      </c>
      <c r="K1173" t="s">
        <v>62</v>
      </c>
      <c r="L1173" t="s">
        <v>30</v>
      </c>
    </row>
    <row r="1174" spans="1:12" x14ac:dyDescent="0.25">
      <c r="A1174">
        <v>202302</v>
      </c>
      <c r="B1174" t="s">
        <v>76</v>
      </c>
      <c r="C1174" t="s">
        <v>59</v>
      </c>
      <c r="D1174">
        <v>29</v>
      </c>
      <c r="E1174">
        <v>53</v>
      </c>
      <c r="F1174">
        <v>26</v>
      </c>
      <c r="G1174">
        <v>5</v>
      </c>
      <c r="H1174">
        <v>7</v>
      </c>
      <c r="I1174">
        <v>8</v>
      </c>
      <c r="J1174">
        <v>53</v>
      </c>
      <c r="K1174" t="s">
        <v>64</v>
      </c>
      <c r="L1174" t="s">
        <v>30</v>
      </c>
    </row>
    <row r="1175" spans="1:12" x14ac:dyDescent="0.25">
      <c r="A1175">
        <v>202302</v>
      </c>
      <c r="B1175" t="s">
        <v>77</v>
      </c>
      <c r="C1175" t="s">
        <v>59</v>
      </c>
      <c r="D1175">
        <v>33</v>
      </c>
      <c r="E1175">
        <v>48</v>
      </c>
      <c r="F1175">
        <v>27</v>
      </c>
      <c r="G1175">
        <v>6</v>
      </c>
      <c r="H1175">
        <v>8</v>
      </c>
      <c r="I1175">
        <v>9</v>
      </c>
      <c r="J1175">
        <v>48</v>
      </c>
      <c r="K1175" t="s">
        <v>64</v>
      </c>
      <c r="L1175" t="s">
        <v>16</v>
      </c>
    </row>
    <row r="1176" spans="1:12" x14ac:dyDescent="0.25">
      <c r="A1176">
        <v>202302</v>
      </c>
      <c r="B1176" t="s">
        <v>78</v>
      </c>
      <c r="C1176" t="s">
        <v>59</v>
      </c>
      <c r="D1176">
        <v>51</v>
      </c>
      <c r="E1176">
        <v>75</v>
      </c>
      <c r="F1176">
        <v>27</v>
      </c>
      <c r="G1176">
        <v>11</v>
      </c>
      <c r="H1176">
        <v>14</v>
      </c>
      <c r="I1176">
        <v>14</v>
      </c>
      <c r="J1176">
        <v>75</v>
      </c>
      <c r="K1176" t="s">
        <v>64</v>
      </c>
      <c r="L1176" t="s">
        <v>30</v>
      </c>
    </row>
    <row r="1177" spans="1:12" x14ac:dyDescent="0.25">
      <c r="A1177">
        <v>202302</v>
      </c>
      <c r="B1177" t="s">
        <v>79</v>
      </c>
      <c r="C1177" t="s">
        <v>59</v>
      </c>
      <c r="D1177">
        <v>60</v>
      </c>
      <c r="E1177">
        <v>82</v>
      </c>
      <c r="F1177">
        <v>27</v>
      </c>
      <c r="G1177">
        <v>13</v>
      </c>
      <c r="H1177">
        <v>13</v>
      </c>
      <c r="I1177">
        <v>14</v>
      </c>
      <c r="J1177">
        <v>82</v>
      </c>
      <c r="K1177" t="s">
        <v>64</v>
      </c>
      <c r="L1177" t="s">
        <v>30</v>
      </c>
    </row>
    <row r="1178" spans="1:12" x14ac:dyDescent="0.25">
      <c r="A1178">
        <v>202302</v>
      </c>
      <c r="B1178" t="s">
        <v>80</v>
      </c>
      <c r="C1178" t="s">
        <v>59</v>
      </c>
      <c r="D1178">
        <v>52</v>
      </c>
      <c r="E1178">
        <v>56</v>
      </c>
      <c r="F1178">
        <v>26</v>
      </c>
      <c r="G1178">
        <v>12</v>
      </c>
      <c r="H1178">
        <v>6</v>
      </c>
      <c r="I1178">
        <v>7</v>
      </c>
      <c r="J1178">
        <v>56</v>
      </c>
      <c r="K1178" t="s">
        <v>64</v>
      </c>
      <c r="L1178" t="s">
        <v>30</v>
      </c>
    </row>
    <row r="1179" spans="1:12" x14ac:dyDescent="0.25">
      <c r="A1179">
        <v>202302</v>
      </c>
      <c r="B1179" t="s">
        <v>81</v>
      </c>
      <c r="C1179" t="s">
        <v>59</v>
      </c>
      <c r="D1179">
        <v>40</v>
      </c>
      <c r="E1179">
        <v>41</v>
      </c>
      <c r="F1179">
        <v>26</v>
      </c>
      <c r="G1179">
        <v>6</v>
      </c>
      <c r="H1179">
        <v>6</v>
      </c>
      <c r="I1179">
        <v>6</v>
      </c>
      <c r="J1179">
        <v>41</v>
      </c>
      <c r="K1179" t="s">
        <v>64</v>
      </c>
      <c r="L1179" t="s">
        <v>16</v>
      </c>
    </row>
    <row r="1180" spans="1:12" x14ac:dyDescent="0.25">
      <c r="A1180">
        <v>202302</v>
      </c>
      <c r="B1180" t="s">
        <v>82</v>
      </c>
      <c r="C1180" t="s">
        <v>59</v>
      </c>
      <c r="D1180">
        <v>39</v>
      </c>
      <c r="E1180">
        <v>43</v>
      </c>
      <c r="F1180">
        <v>27</v>
      </c>
      <c r="G1180">
        <v>6</v>
      </c>
      <c r="H1180">
        <v>9</v>
      </c>
      <c r="I1180">
        <v>8</v>
      </c>
      <c r="J1180">
        <v>43</v>
      </c>
      <c r="K1180" t="s">
        <v>64</v>
      </c>
      <c r="L1180" t="s">
        <v>16</v>
      </c>
    </row>
    <row r="1181" spans="1:12" x14ac:dyDescent="0.25">
      <c r="A1181">
        <v>202302</v>
      </c>
      <c r="B1181" t="s">
        <v>83</v>
      </c>
      <c r="C1181" t="s">
        <v>59</v>
      </c>
      <c r="D1181">
        <v>50</v>
      </c>
      <c r="E1181">
        <v>59</v>
      </c>
      <c r="F1181">
        <v>27</v>
      </c>
      <c r="G1181">
        <v>11</v>
      </c>
      <c r="H1181">
        <v>8</v>
      </c>
      <c r="I1181">
        <v>14</v>
      </c>
      <c r="J1181">
        <v>59</v>
      </c>
      <c r="K1181" t="s">
        <v>64</v>
      </c>
      <c r="L1181" t="s">
        <v>30</v>
      </c>
    </row>
    <row r="1182" spans="1:12" x14ac:dyDescent="0.25">
      <c r="A1182">
        <v>202302</v>
      </c>
      <c r="B1182" t="s">
        <v>57</v>
      </c>
      <c r="C1182" t="s">
        <v>59</v>
      </c>
      <c r="D1182">
        <v>51</v>
      </c>
      <c r="E1182">
        <v>49</v>
      </c>
      <c r="F1182">
        <v>26</v>
      </c>
      <c r="G1182">
        <v>9</v>
      </c>
      <c r="H1182">
        <v>10</v>
      </c>
      <c r="I1182">
        <v>17</v>
      </c>
      <c r="J1182">
        <v>51</v>
      </c>
      <c r="K1182" t="s">
        <v>15</v>
      </c>
      <c r="L1182" t="s">
        <v>30</v>
      </c>
    </row>
    <row r="1183" spans="1:12" x14ac:dyDescent="0.25">
      <c r="A1183">
        <v>202302</v>
      </c>
      <c r="B1183" t="s">
        <v>12</v>
      </c>
      <c r="C1183" t="s">
        <v>59</v>
      </c>
      <c r="D1183">
        <v>45</v>
      </c>
      <c r="E1183">
        <v>55</v>
      </c>
      <c r="F1183">
        <v>26</v>
      </c>
      <c r="G1183">
        <v>11</v>
      </c>
      <c r="H1183">
        <v>14</v>
      </c>
      <c r="I1183">
        <v>18</v>
      </c>
      <c r="J1183">
        <v>55</v>
      </c>
      <c r="K1183" t="s">
        <v>64</v>
      </c>
      <c r="L1183" t="s">
        <v>30</v>
      </c>
    </row>
    <row r="1184" spans="1:12" x14ac:dyDescent="0.25">
      <c r="A1184">
        <v>202302</v>
      </c>
      <c r="B1184" t="s">
        <v>17</v>
      </c>
      <c r="C1184" t="s">
        <v>59</v>
      </c>
      <c r="D1184">
        <v>40</v>
      </c>
      <c r="E1184">
        <v>52</v>
      </c>
      <c r="F1184">
        <v>27</v>
      </c>
      <c r="G1184">
        <v>8</v>
      </c>
      <c r="H1184">
        <v>15</v>
      </c>
      <c r="I1184">
        <v>12</v>
      </c>
      <c r="J1184">
        <v>52</v>
      </c>
      <c r="K1184" t="s">
        <v>64</v>
      </c>
      <c r="L1184" t="s">
        <v>30</v>
      </c>
    </row>
    <row r="1185" spans="1:12" x14ac:dyDescent="0.25">
      <c r="A1185">
        <v>202302</v>
      </c>
      <c r="B1185" t="s">
        <v>19</v>
      </c>
      <c r="C1185" t="s">
        <v>59</v>
      </c>
      <c r="D1185">
        <v>46</v>
      </c>
      <c r="E1185">
        <v>50</v>
      </c>
      <c r="F1185">
        <v>27</v>
      </c>
      <c r="G1185">
        <v>7</v>
      </c>
      <c r="H1185">
        <v>16</v>
      </c>
      <c r="I1185">
        <v>15</v>
      </c>
      <c r="J1185">
        <v>50</v>
      </c>
      <c r="K1185" t="s">
        <v>64</v>
      </c>
      <c r="L1185" t="s">
        <v>16</v>
      </c>
    </row>
    <row r="1186" spans="1:12" x14ac:dyDescent="0.25">
      <c r="A1186">
        <v>202302</v>
      </c>
      <c r="B1186" t="s">
        <v>20</v>
      </c>
      <c r="C1186" t="s">
        <v>59</v>
      </c>
      <c r="D1186">
        <v>54</v>
      </c>
      <c r="E1186">
        <v>61</v>
      </c>
      <c r="F1186">
        <v>29</v>
      </c>
      <c r="G1186">
        <v>10</v>
      </c>
      <c r="H1186">
        <v>14</v>
      </c>
      <c r="I1186">
        <v>18</v>
      </c>
      <c r="J1186">
        <v>61</v>
      </c>
      <c r="K1186" t="s">
        <v>64</v>
      </c>
      <c r="L1186" t="s">
        <v>30</v>
      </c>
    </row>
    <row r="1187" spans="1:12" x14ac:dyDescent="0.25">
      <c r="A1187">
        <v>202303</v>
      </c>
      <c r="B1187" t="s">
        <v>21</v>
      </c>
      <c r="C1187" t="s">
        <v>59</v>
      </c>
      <c r="D1187">
        <v>35</v>
      </c>
      <c r="E1187">
        <v>50</v>
      </c>
      <c r="F1187">
        <v>28</v>
      </c>
      <c r="G1187">
        <v>11</v>
      </c>
      <c r="H1187">
        <v>7</v>
      </c>
      <c r="I1187">
        <v>17</v>
      </c>
      <c r="J1187">
        <v>50</v>
      </c>
      <c r="K1187">
        <v>2</v>
      </c>
      <c r="L1187" t="s">
        <v>16</v>
      </c>
    </row>
    <row r="1188" spans="1:12" x14ac:dyDescent="0.25">
      <c r="A1188">
        <v>202303</v>
      </c>
      <c r="B1188" t="s">
        <v>23</v>
      </c>
      <c r="C1188" t="s">
        <v>59</v>
      </c>
      <c r="D1188">
        <v>38</v>
      </c>
      <c r="E1188">
        <v>39</v>
      </c>
      <c r="F1188">
        <v>27</v>
      </c>
      <c r="G1188">
        <v>10</v>
      </c>
      <c r="H1188">
        <v>5</v>
      </c>
      <c r="I1188">
        <v>13</v>
      </c>
      <c r="J1188">
        <v>39</v>
      </c>
      <c r="K1188">
        <v>2</v>
      </c>
      <c r="L1188" t="s">
        <v>16</v>
      </c>
    </row>
    <row r="1189" spans="1:12" x14ac:dyDescent="0.25">
      <c r="A1189">
        <v>202303</v>
      </c>
      <c r="B1189" t="s">
        <v>24</v>
      </c>
      <c r="C1189" t="s">
        <v>59</v>
      </c>
      <c r="D1189">
        <v>35</v>
      </c>
      <c r="E1189">
        <v>50</v>
      </c>
      <c r="F1189">
        <v>28</v>
      </c>
      <c r="G1189">
        <v>10</v>
      </c>
      <c r="H1189">
        <v>8</v>
      </c>
      <c r="I1189">
        <v>14</v>
      </c>
      <c r="J1189">
        <v>50</v>
      </c>
      <c r="K1189">
        <v>2</v>
      </c>
      <c r="L1189" t="s">
        <v>16</v>
      </c>
    </row>
    <row r="1190" spans="1:12" x14ac:dyDescent="0.25">
      <c r="A1190">
        <v>202303</v>
      </c>
      <c r="B1190" t="s">
        <v>25</v>
      </c>
      <c r="C1190" t="s">
        <v>59</v>
      </c>
      <c r="D1190">
        <v>31</v>
      </c>
      <c r="E1190">
        <v>51</v>
      </c>
      <c r="F1190">
        <v>28</v>
      </c>
      <c r="G1190">
        <v>10</v>
      </c>
      <c r="H1190">
        <v>10</v>
      </c>
      <c r="I1190">
        <v>14</v>
      </c>
      <c r="J1190">
        <v>51</v>
      </c>
      <c r="K1190">
        <v>2</v>
      </c>
      <c r="L1190" t="s">
        <v>30</v>
      </c>
    </row>
    <row r="1191" spans="1:12" x14ac:dyDescent="0.25">
      <c r="A1191">
        <v>202303</v>
      </c>
      <c r="B1191" t="s">
        <v>27</v>
      </c>
      <c r="C1191" t="s">
        <v>59</v>
      </c>
      <c r="D1191">
        <v>46</v>
      </c>
      <c r="E1191">
        <v>50</v>
      </c>
      <c r="F1191">
        <v>28</v>
      </c>
      <c r="G1191">
        <v>9</v>
      </c>
      <c r="H1191">
        <v>8</v>
      </c>
      <c r="I1191">
        <v>11</v>
      </c>
      <c r="J1191">
        <v>50</v>
      </c>
      <c r="K1191">
        <v>2</v>
      </c>
      <c r="L1191" t="s">
        <v>16</v>
      </c>
    </row>
    <row r="1192" spans="1:12" x14ac:dyDescent="0.25">
      <c r="A1192">
        <v>202303</v>
      </c>
      <c r="B1192" t="s">
        <v>28</v>
      </c>
      <c r="C1192" t="s">
        <v>59</v>
      </c>
      <c r="D1192">
        <v>51</v>
      </c>
      <c r="E1192">
        <v>54</v>
      </c>
      <c r="F1192">
        <v>28</v>
      </c>
      <c r="G1192">
        <v>6</v>
      </c>
      <c r="H1192">
        <v>8</v>
      </c>
      <c r="I1192">
        <v>7</v>
      </c>
      <c r="J1192">
        <v>54</v>
      </c>
      <c r="K1192">
        <v>2</v>
      </c>
      <c r="L1192" t="s">
        <v>30</v>
      </c>
    </row>
    <row r="1193" spans="1:12" x14ac:dyDescent="0.25">
      <c r="A1193">
        <v>202303</v>
      </c>
      <c r="B1193" t="s">
        <v>29</v>
      </c>
      <c r="C1193" t="s">
        <v>59</v>
      </c>
      <c r="D1193">
        <v>34</v>
      </c>
      <c r="E1193">
        <v>64</v>
      </c>
      <c r="F1193">
        <v>29</v>
      </c>
      <c r="G1193">
        <v>8</v>
      </c>
      <c r="H1193">
        <v>10</v>
      </c>
      <c r="I1193">
        <v>10</v>
      </c>
      <c r="J1193">
        <v>64</v>
      </c>
      <c r="K1193">
        <v>2</v>
      </c>
      <c r="L1193" t="s">
        <v>30</v>
      </c>
    </row>
    <row r="1194" spans="1:12" x14ac:dyDescent="0.25">
      <c r="A1194">
        <v>202303</v>
      </c>
      <c r="B1194" t="s">
        <v>31</v>
      </c>
      <c r="C1194" t="s">
        <v>59</v>
      </c>
      <c r="D1194" t="s">
        <v>14</v>
      </c>
      <c r="E1194">
        <v>86</v>
      </c>
      <c r="F1194">
        <v>31</v>
      </c>
      <c r="G1194">
        <v>12</v>
      </c>
      <c r="H1194">
        <v>8</v>
      </c>
      <c r="I1194">
        <v>17</v>
      </c>
      <c r="J1194">
        <v>86</v>
      </c>
      <c r="K1194">
        <v>2</v>
      </c>
      <c r="L1194" t="s">
        <v>30</v>
      </c>
    </row>
    <row r="1195" spans="1:12" x14ac:dyDescent="0.25">
      <c r="A1195">
        <v>202303</v>
      </c>
      <c r="B1195" t="s">
        <v>32</v>
      </c>
      <c r="C1195" t="s">
        <v>59</v>
      </c>
      <c r="D1195">
        <v>50</v>
      </c>
      <c r="E1195">
        <v>87</v>
      </c>
      <c r="F1195">
        <v>30</v>
      </c>
      <c r="G1195">
        <v>13</v>
      </c>
      <c r="H1195">
        <v>14</v>
      </c>
      <c r="I1195">
        <v>20</v>
      </c>
      <c r="J1195">
        <v>87</v>
      </c>
      <c r="K1195">
        <v>2</v>
      </c>
      <c r="L1195" t="s">
        <v>30</v>
      </c>
    </row>
    <row r="1196" spans="1:12" x14ac:dyDescent="0.25">
      <c r="A1196">
        <v>202303</v>
      </c>
      <c r="B1196" t="s">
        <v>33</v>
      </c>
      <c r="C1196" t="s">
        <v>59</v>
      </c>
      <c r="D1196" t="s">
        <v>14</v>
      </c>
      <c r="E1196">
        <v>77</v>
      </c>
      <c r="F1196">
        <v>29</v>
      </c>
      <c r="G1196">
        <v>15</v>
      </c>
      <c r="H1196">
        <v>17</v>
      </c>
      <c r="I1196">
        <v>17</v>
      </c>
      <c r="J1196">
        <v>77</v>
      </c>
      <c r="K1196">
        <v>2</v>
      </c>
      <c r="L1196" t="s">
        <v>30</v>
      </c>
    </row>
    <row r="1197" spans="1:12" x14ac:dyDescent="0.25">
      <c r="A1197">
        <v>202303</v>
      </c>
      <c r="B1197" t="s">
        <v>34</v>
      </c>
      <c r="C1197" t="s">
        <v>59</v>
      </c>
      <c r="D1197">
        <v>49</v>
      </c>
      <c r="E1197">
        <v>73</v>
      </c>
      <c r="F1197">
        <v>29</v>
      </c>
      <c r="G1197">
        <v>11</v>
      </c>
      <c r="H1197">
        <v>20</v>
      </c>
      <c r="I1197">
        <v>23</v>
      </c>
      <c r="J1197">
        <v>73</v>
      </c>
      <c r="K1197">
        <v>2</v>
      </c>
      <c r="L1197" t="s">
        <v>30</v>
      </c>
    </row>
    <row r="1198" spans="1:12" x14ac:dyDescent="0.25">
      <c r="A1198">
        <v>202303</v>
      </c>
      <c r="B1198" t="s">
        <v>35</v>
      </c>
      <c r="C1198" t="s">
        <v>59</v>
      </c>
      <c r="D1198">
        <v>64</v>
      </c>
      <c r="E1198">
        <v>109</v>
      </c>
      <c r="F1198">
        <v>30</v>
      </c>
      <c r="G1198">
        <v>16</v>
      </c>
      <c r="H1198">
        <v>14</v>
      </c>
      <c r="I1198">
        <v>22</v>
      </c>
      <c r="J1198">
        <v>109</v>
      </c>
      <c r="K1198">
        <v>2</v>
      </c>
      <c r="L1198" t="s">
        <v>60</v>
      </c>
    </row>
    <row r="1199" spans="1:12" x14ac:dyDescent="0.25">
      <c r="A1199">
        <v>202303</v>
      </c>
      <c r="B1199" t="s">
        <v>36</v>
      </c>
      <c r="C1199" t="s">
        <v>59</v>
      </c>
      <c r="D1199">
        <v>64</v>
      </c>
      <c r="E1199">
        <v>107</v>
      </c>
      <c r="F1199">
        <v>31</v>
      </c>
      <c r="G1199">
        <v>11</v>
      </c>
      <c r="H1199">
        <v>23</v>
      </c>
      <c r="I1199">
        <v>16</v>
      </c>
      <c r="J1199">
        <v>107</v>
      </c>
      <c r="K1199">
        <v>2</v>
      </c>
      <c r="L1199" t="s">
        <v>60</v>
      </c>
    </row>
    <row r="1200" spans="1:12" x14ac:dyDescent="0.25">
      <c r="A1200">
        <v>202303</v>
      </c>
      <c r="B1200" t="s">
        <v>37</v>
      </c>
      <c r="C1200" t="s">
        <v>59</v>
      </c>
      <c r="D1200" t="s">
        <v>14</v>
      </c>
      <c r="E1200">
        <v>76</v>
      </c>
      <c r="F1200">
        <v>30</v>
      </c>
      <c r="G1200">
        <v>11</v>
      </c>
      <c r="H1200">
        <v>12</v>
      </c>
      <c r="I1200">
        <v>20</v>
      </c>
      <c r="J1200">
        <v>76</v>
      </c>
      <c r="K1200">
        <v>2</v>
      </c>
      <c r="L1200" t="s">
        <v>30</v>
      </c>
    </row>
    <row r="1201" spans="1:12" x14ac:dyDescent="0.25">
      <c r="A1201">
        <v>202303</v>
      </c>
      <c r="B1201" t="s">
        <v>38</v>
      </c>
      <c r="C1201" t="s">
        <v>59</v>
      </c>
      <c r="D1201">
        <v>50</v>
      </c>
      <c r="E1201">
        <v>63</v>
      </c>
      <c r="F1201">
        <v>30</v>
      </c>
      <c r="G1201">
        <v>9</v>
      </c>
      <c r="H1201">
        <v>15</v>
      </c>
      <c r="I1201">
        <v>19</v>
      </c>
      <c r="J1201">
        <v>63</v>
      </c>
      <c r="K1201">
        <v>2</v>
      </c>
      <c r="L1201" t="s">
        <v>30</v>
      </c>
    </row>
    <row r="1202" spans="1:12" x14ac:dyDescent="0.25">
      <c r="A1202">
        <v>202303</v>
      </c>
      <c r="B1202" t="s">
        <v>39</v>
      </c>
      <c r="C1202" t="s">
        <v>59</v>
      </c>
      <c r="D1202" t="s">
        <v>14</v>
      </c>
      <c r="E1202">
        <v>107</v>
      </c>
      <c r="F1202">
        <v>30</v>
      </c>
      <c r="G1202">
        <v>19</v>
      </c>
      <c r="H1202">
        <v>15</v>
      </c>
      <c r="I1202">
        <v>20</v>
      </c>
      <c r="J1202">
        <v>107</v>
      </c>
      <c r="K1202">
        <v>2</v>
      </c>
      <c r="L1202" t="s">
        <v>60</v>
      </c>
    </row>
    <row r="1203" spans="1:12" x14ac:dyDescent="0.25">
      <c r="A1203">
        <v>202303</v>
      </c>
      <c r="B1203" t="s">
        <v>40</v>
      </c>
      <c r="C1203" t="s">
        <v>59</v>
      </c>
      <c r="D1203" t="s">
        <v>14</v>
      </c>
      <c r="E1203">
        <v>92</v>
      </c>
      <c r="F1203">
        <v>30</v>
      </c>
      <c r="G1203">
        <v>16</v>
      </c>
      <c r="H1203">
        <v>16</v>
      </c>
      <c r="I1203">
        <v>18</v>
      </c>
      <c r="J1203">
        <v>92</v>
      </c>
      <c r="K1203">
        <v>2</v>
      </c>
      <c r="L1203" t="s">
        <v>30</v>
      </c>
    </row>
    <row r="1204" spans="1:12" x14ac:dyDescent="0.25">
      <c r="A1204">
        <v>202303</v>
      </c>
      <c r="B1204" t="s">
        <v>41</v>
      </c>
      <c r="C1204" t="s">
        <v>59</v>
      </c>
      <c r="D1204" t="s">
        <v>14</v>
      </c>
      <c r="E1204">
        <v>85</v>
      </c>
      <c r="F1204">
        <v>30</v>
      </c>
      <c r="G1204">
        <v>10</v>
      </c>
      <c r="H1204">
        <v>23</v>
      </c>
      <c r="I1204">
        <v>17</v>
      </c>
      <c r="J1204">
        <v>85</v>
      </c>
      <c r="K1204">
        <v>2</v>
      </c>
      <c r="L1204" t="s">
        <v>30</v>
      </c>
    </row>
    <row r="1205" spans="1:12" x14ac:dyDescent="0.25">
      <c r="A1205">
        <v>202303</v>
      </c>
      <c r="B1205" t="s">
        <v>42</v>
      </c>
      <c r="C1205" t="s">
        <v>59</v>
      </c>
      <c r="D1205">
        <v>61</v>
      </c>
      <c r="E1205">
        <v>84</v>
      </c>
      <c r="F1205">
        <v>32</v>
      </c>
      <c r="G1205">
        <v>12</v>
      </c>
      <c r="H1205">
        <v>20</v>
      </c>
      <c r="I1205">
        <v>16</v>
      </c>
      <c r="J1205">
        <v>84</v>
      </c>
      <c r="K1205">
        <v>2</v>
      </c>
      <c r="L1205" t="s">
        <v>30</v>
      </c>
    </row>
    <row r="1206" spans="1:12" x14ac:dyDescent="0.25">
      <c r="A1206">
        <v>202303</v>
      </c>
      <c r="B1206" t="s">
        <v>43</v>
      </c>
      <c r="C1206" t="s">
        <v>59</v>
      </c>
      <c r="D1206">
        <v>52</v>
      </c>
      <c r="E1206">
        <v>91</v>
      </c>
      <c r="F1206">
        <v>32</v>
      </c>
      <c r="G1206">
        <v>12</v>
      </c>
      <c r="H1206">
        <v>26</v>
      </c>
      <c r="I1206">
        <v>19</v>
      </c>
      <c r="J1206">
        <v>91</v>
      </c>
      <c r="K1206">
        <v>2</v>
      </c>
      <c r="L1206" t="s">
        <v>30</v>
      </c>
    </row>
    <row r="1207" spans="1:12" x14ac:dyDescent="0.25">
      <c r="A1207">
        <v>202303</v>
      </c>
      <c r="B1207" t="s">
        <v>44</v>
      </c>
      <c r="C1207" t="s">
        <v>59</v>
      </c>
      <c r="D1207">
        <v>59</v>
      </c>
      <c r="E1207">
        <v>94</v>
      </c>
      <c r="F1207">
        <v>31</v>
      </c>
      <c r="G1207">
        <v>11</v>
      </c>
      <c r="H1207">
        <v>21</v>
      </c>
      <c r="I1207">
        <v>17</v>
      </c>
      <c r="J1207">
        <v>94</v>
      </c>
      <c r="K1207">
        <v>2</v>
      </c>
      <c r="L1207" t="s">
        <v>30</v>
      </c>
    </row>
    <row r="1208" spans="1:12" x14ac:dyDescent="0.25">
      <c r="A1208">
        <v>202303</v>
      </c>
      <c r="B1208" t="s">
        <v>45</v>
      </c>
      <c r="C1208" t="s">
        <v>59</v>
      </c>
      <c r="D1208">
        <v>60</v>
      </c>
      <c r="E1208">
        <v>87</v>
      </c>
      <c r="F1208">
        <v>31</v>
      </c>
      <c r="G1208">
        <v>7</v>
      </c>
      <c r="H1208">
        <v>22</v>
      </c>
      <c r="I1208">
        <v>16</v>
      </c>
      <c r="J1208">
        <v>87</v>
      </c>
      <c r="K1208">
        <v>2</v>
      </c>
      <c r="L1208" t="s">
        <v>30</v>
      </c>
    </row>
    <row r="1209" spans="1:12" x14ac:dyDescent="0.25">
      <c r="A1209">
        <v>202303</v>
      </c>
      <c r="B1209" t="s">
        <v>47</v>
      </c>
      <c r="C1209" t="s">
        <v>59</v>
      </c>
      <c r="D1209">
        <v>63</v>
      </c>
      <c r="E1209">
        <v>87</v>
      </c>
      <c r="F1209">
        <v>33</v>
      </c>
      <c r="G1209">
        <v>13</v>
      </c>
      <c r="H1209">
        <v>15</v>
      </c>
      <c r="I1209">
        <v>11</v>
      </c>
      <c r="J1209">
        <v>87</v>
      </c>
      <c r="K1209">
        <v>2</v>
      </c>
      <c r="L1209" t="s">
        <v>30</v>
      </c>
    </row>
    <row r="1210" spans="1:12" x14ac:dyDescent="0.25">
      <c r="A1210">
        <v>202303</v>
      </c>
      <c r="B1210" t="s">
        <v>48</v>
      </c>
      <c r="C1210" t="s">
        <v>59</v>
      </c>
      <c r="D1210">
        <v>57</v>
      </c>
      <c r="E1210">
        <v>85</v>
      </c>
      <c r="F1210">
        <v>33</v>
      </c>
      <c r="G1210">
        <v>8</v>
      </c>
      <c r="H1210">
        <v>19</v>
      </c>
      <c r="I1210">
        <v>13</v>
      </c>
      <c r="J1210">
        <v>85</v>
      </c>
      <c r="K1210">
        <v>2</v>
      </c>
      <c r="L1210" t="s">
        <v>30</v>
      </c>
    </row>
    <row r="1211" spans="1:12" x14ac:dyDescent="0.25">
      <c r="A1211">
        <v>202303</v>
      </c>
      <c r="B1211" t="s">
        <v>49</v>
      </c>
      <c r="C1211" t="s">
        <v>59</v>
      </c>
      <c r="D1211" t="s">
        <v>14</v>
      </c>
      <c r="E1211">
        <v>91</v>
      </c>
      <c r="F1211">
        <v>32</v>
      </c>
      <c r="G1211">
        <v>11</v>
      </c>
      <c r="H1211">
        <v>18</v>
      </c>
      <c r="I1211">
        <v>22</v>
      </c>
      <c r="J1211">
        <v>91</v>
      </c>
      <c r="K1211">
        <v>2</v>
      </c>
      <c r="L1211" t="s">
        <v>30</v>
      </c>
    </row>
    <row r="1212" spans="1:12" x14ac:dyDescent="0.25">
      <c r="A1212">
        <v>202303</v>
      </c>
      <c r="B1212" t="s">
        <v>50</v>
      </c>
      <c r="C1212" t="s">
        <v>59</v>
      </c>
      <c r="D1212" t="s">
        <v>14</v>
      </c>
      <c r="E1212">
        <v>71</v>
      </c>
      <c r="F1212">
        <v>31</v>
      </c>
      <c r="G1212">
        <v>11</v>
      </c>
      <c r="H1212">
        <v>14</v>
      </c>
      <c r="I1212">
        <v>14</v>
      </c>
      <c r="J1212">
        <v>71</v>
      </c>
      <c r="K1212">
        <v>2</v>
      </c>
      <c r="L1212" t="s">
        <v>30</v>
      </c>
    </row>
    <row r="1213" spans="1:12" x14ac:dyDescent="0.25">
      <c r="A1213">
        <v>202303</v>
      </c>
      <c r="B1213" t="s">
        <v>51</v>
      </c>
      <c r="C1213" t="s">
        <v>59</v>
      </c>
      <c r="D1213" t="s">
        <v>14</v>
      </c>
      <c r="E1213">
        <v>76</v>
      </c>
      <c r="F1213">
        <v>31</v>
      </c>
      <c r="G1213">
        <v>16</v>
      </c>
      <c r="H1213">
        <v>12</v>
      </c>
      <c r="I1213">
        <v>13</v>
      </c>
      <c r="J1213">
        <v>76</v>
      </c>
      <c r="K1213">
        <v>2</v>
      </c>
      <c r="L1213" t="s">
        <v>30</v>
      </c>
    </row>
    <row r="1214" spans="1:12" x14ac:dyDescent="0.25">
      <c r="A1214">
        <v>202303</v>
      </c>
      <c r="B1214" t="s">
        <v>52</v>
      </c>
      <c r="C1214" t="s">
        <v>59</v>
      </c>
      <c r="D1214" t="s">
        <v>14</v>
      </c>
      <c r="E1214">
        <v>85</v>
      </c>
      <c r="F1214">
        <v>32</v>
      </c>
      <c r="G1214">
        <v>18</v>
      </c>
      <c r="H1214">
        <v>7</v>
      </c>
      <c r="I1214">
        <v>18</v>
      </c>
      <c r="J1214">
        <v>85</v>
      </c>
      <c r="K1214">
        <v>2</v>
      </c>
      <c r="L1214" t="s">
        <v>30</v>
      </c>
    </row>
    <row r="1215" spans="1:12" x14ac:dyDescent="0.25">
      <c r="A1215">
        <v>202303</v>
      </c>
      <c r="B1215" t="s">
        <v>53</v>
      </c>
      <c r="C1215" t="s">
        <v>59</v>
      </c>
      <c r="D1215" t="s">
        <v>14</v>
      </c>
      <c r="E1215">
        <v>113</v>
      </c>
      <c r="F1215">
        <v>32</v>
      </c>
      <c r="G1215">
        <v>21</v>
      </c>
      <c r="H1215">
        <v>13</v>
      </c>
      <c r="I1215">
        <v>20</v>
      </c>
      <c r="J1215">
        <v>113</v>
      </c>
      <c r="K1215">
        <v>2</v>
      </c>
      <c r="L1215" t="s">
        <v>60</v>
      </c>
    </row>
    <row r="1216" spans="1:12" x14ac:dyDescent="0.25">
      <c r="A1216">
        <v>202303</v>
      </c>
      <c r="B1216" t="s">
        <v>54</v>
      </c>
      <c r="C1216" t="s">
        <v>59</v>
      </c>
      <c r="D1216" t="s">
        <v>14</v>
      </c>
      <c r="E1216">
        <v>85</v>
      </c>
      <c r="F1216">
        <v>33</v>
      </c>
      <c r="G1216">
        <v>17</v>
      </c>
      <c r="H1216">
        <v>12</v>
      </c>
      <c r="I1216">
        <v>15</v>
      </c>
      <c r="J1216">
        <v>85</v>
      </c>
      <c r="K1216">
        <v>2</v>
      </c>
      <c r="L1216" t="s">
        <v>30</v>
      </c>
    </row>
    <row r="1217" spans="1:12" x14ac:dyDescent="0.25">
      <c r="A1217">
        <v>202303</v>
      </c>
      <c r="B1217" t="s">
        <v>55</v>
      </c>
      <c r="C1217" t="s">
        <v>59</v>
      </c>
      <c r="D1217" t="s">
        <v>14</v>
      </c>
      <c r="E1217">
        <v>56</v>
      </c>
      <c r="F1217">
        <v>31</v>
      </c>
      <c r="G1217">
        <v>11</v>
      </c>
      <c r="H1217">
        <v>10</v>
      </c>
      <c r="I1217">
        <v>13</v>
      </c>
      <c r="J1217">
        <v>56</v>
      </c>
      <c r="K1217">
        <v>2</v>
      </c>
      <c r="L1217" t="s">
        <v>30</v>
      </c>
    </row>
    <row r="1218" spans="1:12" x14ac:dyDescent="0.25">
      <c r="A1218">
        <v>202304</v>
      </c>
      <c r="B1218" t="s">
        <v>198</v>
      </c>
      <c r="C1218" t="s">
        <v>59</v>
      </c>
      <c r="D1218" t="s">
        <v>14</v>
      </c>
      <c r="E1218">
        <v>50</v>
      </c>
      <c r="F1218">
        <v>31</v>
      </c>
      <c r="G1218">
        <v>3</v>
      </c>
      <c r="H1218">
        <v>13</v>
      </c>
      <c r="I1218">
        <v>8</v>
      </c>
      <c r="J1218">
        <v>50</v>
      </c>
      <c r="K1218" t="s">
        <v>64</v>
      </c>
      <c r="L1218" t="s">
        <v>16</v>
      </c>
    </row>
    <row r="1219" spans="1:12" x14ac:dyDescent="0.25">
      <c r="A1219">
        <v>202304</v>
      </c>
      <c r="B1219" t="s">
        <v>199</v>
      </c>
      <c r="C1219" t="s">
        <v>59</v>
      </c>
      <c r="D1219" t="s">
        <v>14</v>
      </c>
      <c r="E1219">
        <v>56</v>
      </c>
      <c r="F1219">
        <v>31</v>
      </c>
      <c r="G1219">
        <v>6</v>
      </c>
      <c r="H1219">
        <v>12</v>
      </c>
      <c r="I1219">
        <v>10</v>
      </c>
      <c r="J1219">
        <v>56</v>
      </c>
      <c r="K1219" t="s">
        <v>64</v>
      </c>
      <c r="L1219" t="s">
        <v>30</v>
      </c>
    </row>
    <row r="1220" spans="1:12" x14ac:dyDescent="0.25">
      <c r="A1220">
        <v>202304</v>
      </c>
      <c r="B1220" t="s">
        <v>200</v>
      </c>
      <c r="C1220" t="s">
        <v>59</v>
      </c>
      <c r="D1220" t="s">
        <v>14</v>
      </c>
      <c r="E1220">
        <v>91</v>
      </c>
      <c r="F1220">
        <v>33</v>
      </c>
      <c r="G1220">
        <v>8</v>
      </c>
      <c r="H1220">
        <v>15</v>
      </c>
      <c r="I1220">
        <v>15</v>
      </c>
      <c r="J1220">
        <v>91</v>
      </c>
      <c r="K1220" t="s">
        <v>64</v>
      </c>
      <c r="L1220" t="s">
        <v>30</v>
      </c>
    </row>
    <row r="1221" spans="1:12" x14ac:dyDescent="0.25">
      <c r="A1221">
        <v>202304</v>
      </c>
      <c r="B1221" t="s">
        <v>201</v>
      </c>
      <c r="C1221" t="s">
        <v>59</v>
      </c>
      <c r="D1221" t="s">
        <v>14</v>
      </c>
      <c r="E1221">
        <v>61</v>
      </c>
      <c r="F1221">
        <v>31</v>
      </c>
      <c r="G1221">
        <v>6</v>
      </c>
      <c r="H1221">
        <v>11</v>
      </c>
      <c r="I1221">
        <v>11</v>
      </c>
      <c r="J1221">
        <v>61</v>
      </c>
      <c r="K1221" t="s">
        <v>64</v>
      </c>
      <c r="L1221" t="s">
        <v>30</v>
      </c>
    </row>
    <row r="1222" spans="1:12" x14ac:dyDescent="0.25">
      <c r="A1222">
        <v>202304</v>
      </c>
      <c r="B1222" t="s">
        <v>202</v>
      </c>
      <c r="C1222" t="s">
        <v>59</v>
      </c>
      <c r="D1222" t="s">
        <v>14</v>
      </c>
      <c r="E1222">
        <v>86</v>
      </c>
      <c r="F1222">
        <v>36</v>
      </c>
      <c r="G1222">
        <v>7</v>
      </c>
      <c r="H1222">
        <v>26</v>
      </c>
      <c r="I1222">
        <v>16</v>
      </c>
      <c r="J1222">
        <v>86</v>
      </c>
      <c r="K1222" t="s">
        <v>64</v>
      </c>
      <c r="L1222" t="s">
        <v>30</v>
      </c>
    </row>
    <row r="1223" spans="1:12" x14ac:dyDescent="0.25">
      <c r="A1223">
        <v>202304</v>
      </c>
      <c r="B1223" t="s">
        <v>203</v>
      </c>
      <c r="C1223" t="s">
        <v>59</v>
      </c>
      <c r="D1223" t="s">
        <v>14</v>
      </c>
      <c r="E1223">
        <v>85</v>
      </c>
      <c r="F1223">
        <v>35</v>
      </c>
      <c r="G1223">
        <v>6</v>
      </c>
      <c r="H1223">
        <v>24</v>
      </c>
      <c r="I1223">
        <v>16</v>
      </c>
      <c r="J1223">
        <v>85</v>
      </c>
      <c r="K1223" t="s">
        <v>64</v>
      </c>
      <c r="L1223" t="s">
        <v>30</v>
      </c>
    </row>
    <row r="1224" spans="1:12" x14ac:dyDescent="0.25">
      <c r="A1224">
        <v>202304</v>
      </c>
      <c r="B1224" t="s">
        <v>204</v>
      </c>
      <c r="C1224" t="s">
        <v>59</v>
      </c>
      <c r="D1224" t="s">
        <v>14</v>
      </c>
      <c r="E1224">
        <v>72</v>
      </c>
      <c r="F1224">
        <v>37</v>
      </c>
      <c r="G1224">
        <v>5</v>
      </c>
      <c r="H1224">
        <v>22</v>
      </c>
      <c r="I1224">
        <v>15</v>
      </c>
      <c r="J1224">
        <v>72</v>
      </c>
      <c r="K1224" t="s">
        <v>64</v>
      </c>
      <c r="L1224" t="s">
        <v>30</v>
      </c>
    </row>
    <row r="1225" spans="1:12" x14ac:dyDescent="0.25">
      <c r="A1225">
        <v>202304</v>
      </c>
      <c r="B1225" t="s">
        <v>205</v>
      </c>
      <c r="C1225" t="s">
        <v>59</v>
      </c>
      <c r="D1225" t="s">
        <v>14</v>
      </c>
      <c r="E1225">
        <v>95</v>
      </c>
      <c r="F1225">
        <v>35</v>
      </c>
      <c r="G1225">
        <v>4</v>
      </c>
      <c r="H1225">
        <v>32</v>
      </c>
      <c r="I1225">
        <v>16</v>
      </c>
      <c r="J1225">
        <v>95</v>
      </c>
      <c r="K1225" t="s">
        <v>64</v>
      </c>
      <c r="L1225" t="s">
        <v>30</v>
      </c>
    </row>
    <row r="1226" spans="1:12" x14ac:dyDescent="0.25">
      <c r="A1226">
        <v>202304</v>
      </c>
      <c r="B1226" t="s">
        <v>206</v>
      </c>
      <c r="C1226" t="s">
        <v>59</v>
      </c>
      <c r="D1226" t="s">
        <v>14</v>
      </c>
      <c r="E1226">
        <v>99</v>
      </c>
      <c r="F1226">
        <v>35</v>
      </c>
      <c r="G1226">
        <v>10</v>
      </c>
      <c r="H1226">
        <v>14</v>
      </c>
      <c r="I1226">
        <v>17</v>
      </c>
      <c r="J1226">
        <v>99</v>
      </c>
      <c r="K1226" t="s">
        <v>64</v>
      </c>
      <c r="L1226" t="s">
        <v>30</v>
      </c>
    </row>
    <row r="1227" spans="1:12" x14ac:dyDescent="0.25">
      <c r="A1227">
        <v>202304</v>
      </c>
      <c r="B1227" t="s">
        <v>207</v>
      </c>
      <c r="C1227" t="s">
        <v>59</v>
      </c>
      <c r="D1227" t="s">
        <v>14</v>
      </c>
      <c r="E1227">
        <v>55</v>
      </c>
      <c r="F1227">
        <v>32</v>
      </c>
      <c r="G1227">
        <v>3</v>
      </c>
      <c r="H1227">
        <v>7</v>
      </c>
      <c r="I1227">
        <v>9</v>
      </c>
      <c r="J1227">
        <v>55</v>
      </c>
      <c r="K1227" t="s">
        <v>64</v>
      </c>
      <c r="L1227" t="s">
        <v>30</v>
      </c>
    </row>
    <row r="1228" spans="1:12" x14ac:dyDescent="0.25">
      <c r="A1228">
        <v>202304</v>
      </c>
      <c r="B1228" t="s">
        <v>208</v>
      </c>
      <c r="C1228" t="s">
        <v>59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>
        <v>0</v>
      </c>
      <c r="K1228" t="s">
        <v>14</v>
      </c>
      <c r="L1228" t="s">
        <v>46</v>
      </c>
    </row>
    <row r="1229" spans="1:12" x14ac:dyDescent="0.25">
      <c r="A1229">
        <v>202304</v>
      </c>
      <c r="B1229" t="s">
        <v>209</v>
      </c>
      <c r="C1229" t="s">
        <v>59</v>
      </c>
      <c r="D1229" t="s">
        <v>14</v>
      </c>
      <c r="E1229">
        <v>55</v>
      </c>
      <c r="F1229">
        <v>32</v>
      </c>
      <c r="G1229">
        <v>3</v>
      </c>
      <c r="H1229">
        <v>7</v>
      </c>
      <c r="I1229">
        <v>7</v>
      </c>
      <c r="J1229">
        <v>55</v>
      </c>
      <c r="K1229" t="s">
        <v>64</v>
      </c>
      <c r="L1229" t="s">
        <v>30</v>
      </c>
    </row>
    <row r="1230" spans="1:12" x14ac:dyDescent="0.25">
      <c r="A1230">
        <v>202304</v>
      </c>
      <c r="B1230" t="s">
        <v>210</v>
      </c>
      <c r="C1230" t="s">
        <v>59</v>
      </c>
      <c r="D1230">
        <v>37</v>
      </c>
      <c r="E1230">
        <v>58</v>
      </c>
      <c r="F1230">
        <v>32</v>
      </c>
      <c r="G1230">
        <v>3</v>
      </c>
      <c r="H1230">
        <v>11</v>
      </c>
      <c r="I1230">
        <v>8</v>
      </c>
      <c r="J1230">
        <v>58</v>
      </c>
      <c r="K1230" t="s">
        <v>64</v>
      </c>
      <c r="L1230" t="s">
        <v>30</v>
      </c>
    </row>
    <row r="1231" spans="1:12" x14ac:dyDescent="0.25">
      <c r="A1231">
        <v>202304</v>
      </c>
      <c r="B1231" t="s">
        <v>211</v>
      </c>
      <c r="C1231" t="s">
        <v>59</v>
      </c>
      <c r="D1231">
        <v>50</v>
      </c>
      <c r="E1231">
        <v>70</v>
      </c>
      <c r="F1231">
        <v>34</v>
      </c>
      <c r="G1231">
        <v>3</v>
      </c>
      <c r="H1231">
        <v>17</v>
      </c>
      <c r="I1231">
        <v>13</v>
      </c>
      <c r="J1231">
        <v>70</v>
      </c>
      <c r="K1231" t="s">
        <v>64</v>
      </c>
      <c r="L1231" t="s">
        <v>30</v>
      </c>
    </row>
    <row r="1232" spans="1:12" x14ac:dyDescent="0.25">
      <c r="A1232">
        <v>202304</v>
      </c>
      <c r="B1232" t="s">
        <v>212</v>
      </c>
      <c r="C1232" t="s">
        <v>59</v>
      </c>
      <c r="D1232">
        <v>65</v>
      </c>
      <c r="E1232">
        <v>88</v>
      </c>
      <c r="F1232">
        <v>33</v>
      </c>
      <c r="G1232">
        <v>5</v>
      </c>
      <c r="H1232">
        <v>16</v>
      </c>
      <c r="I1232">
        <v>14</v>
      </c>
      <c r="J1232">
        <v>88</v>
      </c>
      <c r="K1232" t="s">
        <v>64</v>
      </c>
      <c r="L1232" t="s">
        <v>30</v>
      </c>
    </row>
    <row r="1233" spans="1:12" x14ac:dyDescent="0.25">
      <c r="A1233">
        <v>202304</v>
      </c>
      <c r="B1233" t="s">
        <v>213</v>
      </c>
      <c r="C1233" t="s">
        <v>59</v>
      </c>
      <c r="D1233">
        <v>57</v>
      </c>
      <c r="E1233">
        <v>82</v>
      </c>
      <c r="F1233">
        <v>33</v>
      </c>
      <c r="G1233">
        <v>6</v>
      </c>
      <c r="H1233">
        <v>17</v>
      </c>
      <c r="I1233">
        <v>11</v>
      </c>
      <c r="J1233">
        <v>82</v>
      </c>
      <c r="K1233" t="s">
        <v>64</v>
      </c>
      <c r="L1233" t="s">
        <v>30</v>
      </c>
    </row>
    <row r="1234" spans="1:12" x14ac:dyDescent="0.25">
      <c r="A1234">
        <v>202304</v>
      </c>
      <c r="B1234" t="s">
        <v>214</v>
      </c>
      <c r="C1234" t="s">
        <v>59</v>
      </c>
      <c r="D1234">
        <v>51</v>
      </c>
      <c r="E1234">
        <v>72</v>
      </c>
      <c r="F1234">
        <v>32</v>
      </c>
      <c r="G1234">
        <v>4</v>
      </c>
      <c r="H1234">
        <v>19</v>
      </c>
      <c r="I1234">
        <v>13</v>
      </c>
      <c r="J1234">
        <v>72</v>
      </c>
      <c r="K1234" t="s">
        <v>64</v>
      </c>
      <c r="L1234" t="s">
        <v>30</v>
      </c>
    </row>
    <row r="1235" spans="1:12" x14ac:dyDescent="0.25">
      <c r="A1235">
        <v>202304</v>
      </c>
      <c r="B1235" t="s">
        <v>215</v>
      </c>
      <c r="C1235" t="s">
        <v>59</v>
      </c>
      <c r="D1235">
        <v>62</v>
      </c>
      <c r="E1235">
        <v>86</v>
      </c>
      <c r="F1235">
        <v>38</v>
      </c>
      <c r="G1235">
        <v>5</v>
      </c>
      <c r="H1235">
        <v>20</v>
      </c>
      <c r="I1235">
        <v>14</v>
      </c>
      <c r="J1235">
        <v>86</v>
      </c>
      <c r="K1235" t="s">
        <v>64</v>
      </c>
      <c r="L1235" t="s">
        <v>30</v>
      </c>
    </row>
    <row r="1236" spans="1:12" x14ac:dyDescent="0.25">
      <c r="A1236">
        <v>202304</v>
      </c>
      <c r="B1236" t="s">
        <v>216</v>
      </c>
      <c r="C1236" t="s">
        <v>59</v>
      </c>
      <c r="D1236" t="s">
        <v>14</v>
      </c>
      <c r="E1236">
        <v>88</v>
      </c>
      <c r="F1236">
        <v>33</v>
      </c>
      <c r="G1236">
        <v>7</v>
      </c>
      <c r="H1236">
        <v>19</v>
      </c>
      <c r="I1236">
        <v>11</v>
      </c>
      <c r="J1236">
        <v>88</v>
      </c>
      <c r="K1236" t="s">
        <v>64</v>
      </c>
      <c r="L1236" t="s">
        <v>30</v>
      </c>
    </row>
    <row r="1237" spans="1:12" x14ac:dyDescent="0.25">
      <c r="A1237">
        <v>202304</v>
      </c>
      <c r="B1237" t="s">
        <v>148</v>
      </c>
      <c r="C1237" t="s">
        <v>59</v>
      </c>
      <c r="D1237" t="s">
        <v>14</v>
      </c>
      <c r="E1237">
        <v>85</v>
      </c>
      <c r="F1237">
        <v>32</v>
      </c>
      <c r="G1237">
        <v>13</v>
      </c>
      <c r="H1237">
        <v>18</v>
      </c>
      <c r="I1237">
        <v>15</v>
      </c>
      <c r="J1237">
        <v>85</v>
      </c>
      <c r="K1237" t="s">
        <v>64</v>
      </c>
      <c r="L1237" t="s">
        <v>30</v>
      </c>
    </row>
    <row r="1238" spans="1:12" x14ac:dyDescent="0.25">
      <c r="A1238">
        <v>202304</v>
      </c>
      <c r="B1238" t="s">
        <v>149</v>
      </c>
      <c r="C1238" t="s">
        <v>59</v>
      </c>
      <c r="D1238" t="s">
        <v>14</v>
      </c>
      <c r="E1238">
        <v>78</v>
      </c>
      <c r="F1238">
        <v>32</v>
      </c>
      <c r="G1238">
        <v>8</v>
      </c>
      <c r="H1238">
        <v>18</v>
      </c>
      <c r="I1238">
        <v>13</v>
      </c>
      <c r="J1238">
        <v>78</v>
      </c>
      <c r="K1238" t="s">
        <v>64</v>
      </c>
      <c r="L1238" t="s">
        <v>30</v>
      </c>
    </row>
    <row r="1239" spans="1:12" x14ac:dyDescent="0.25">
      <c r="A1239">
        <v>202304</v>
      </c>
      <c r="B1239" t="s">
        <v>150</v>
      </c>
      <c r="C1239" t="s">
        <v>59</v>
      </c>
      <c r="D1239" t="s">
        <v>14</v>
      </c>
      <c r="E1239">
        <v>79</v>
      </c>
      <c r="F1239">
        <v>33</v>
      </c>
      <c r="G1239" t="s">
        <v>14</v>
      </c>
      <c r="H1239">
        <v>19</v>
      </c>
      <c r="I1239">
        <v>11</v>
      </c>
      <c r="J1239">
        <v>79</v>
      </c>
      <c r="K1239" t="s">
        <v>64</v>
      </c>
      <c r="L1239" t="s">
        <v>30</v>
      </c>
    </row>
    <row r="1240" spans="1:12" x14ac:dyDescent="0.25">
      <c r="A1240">
        <v>202304</v>
      </c>
      <c r="B1240" t="s">
        <v>151</v>
      </c>
      <c r="C1240" t="s">
        <v>59</v>
      </c>
      <c r="D1240" t="s">
        <v>14</v>
      </c>
      <c r="E1240">
        <v>78</v>
      </c>
      <c r="F1240">
        <v>34</v>
      </c>
      <c r="G1240" t="s">
        <v>14</v>
      </c>
      <c r="H1240">
        <v>21</v>
      </c>
      <c r="I1240">
        <v>5</v>
      </c>
      <c r="J1240">
        <v>78</v>
      </c>
      <c r="K1240" t="s">
        <v>64</v>
      </c>
      <c r="L1240" t="s">
        <v>30</v>
      </c>
    </row>
    <row r="1241" spans="1:12" x14ac:dyDescent="0.25">
      <c r="A1241">
        <v>202304</v>
      </c>
      <c r="B1241" t="s">
        <v>152</v>
      </c>
      <c r="C1241" t="s">
        <v>59</v>
      </c>
      <c r="D1241" t="s">
        <v>14</v>
      </c>
      <c r="E1241">
        <v>76</v>
      </c>
      <c r="F1241">
        <v>33</v>
      </c>
      <c r="G1241">
        <v>6</v>
      </c>
      <c r="H1241">
        <v>19</v>
      </c>
      <c r="I1241">
        <v>10</v>
      </c>
      <c r="J1241">
        <v>76</v>
      </c>
      <c r="K1241" t="s">
        <v>64</v>
      </c>
      <c r="L1241" t="s">
        <v>30</v>
      </c>
    </row>
    <row r="1242" spans="1:12" x14ac:dyDescent="0.25">
      <c r="A1242">
        <v>202304</v>
      </c>
      <c r="B1242" t="s">
        <v>153</v>
      </c>
      <c r="C1242" t="s">
        <v>59</v>
      </c>
      <c r="D1242" t="s">
        <v>14</v>
      </c>
      <c r="E1242">
        <v>64</v>
      </c>
      <c r="F1242">
        <v>33</v>
      </c>
      <c r="G1242">
        <v>5</v>
      </c>
      <c r="H1242">
        <v>18</v>
      </c>
      <c r="I1242">
        <v>11</v>
      </c>
      <c r="J1242">
        <v>64</v>
      </c>
      <c r="K1242" t="s">
        <v>64</v>
      </c>
      <c r="L1242" t="s">
        <v>30</v>
      </c>
    </row>
    <row r="1243" spans="1:12" x14ac:dyDescent="0.25">
      <c r="A1243">
        <v>202304</v>
      </c>
      <c r="B1243" t="s">
        <v>154</v>
      </c>
      <c r="C1243" t="s">
        <v>59</v>
      </c>
      <c r="D1243" t="s">
        <v>14</v>
      </c>
      <c r="E1243">
        <v>80</v>
      </c>
      <c r="F1243">
        <v>34</v>
      </c>
      <c r="G1243">
        <v>7</v>
      </c>
      <c r="H1243">
        <v>15</v>
      </c>
      <c r="I1243">
        <v>13</v>
      </c>
      <c r="J1243">
        <v>80</v>
      </c>
      <c r="K1243" t="s">
        <v>64</v>
      </c>
      <c r="L1243" t="s">
        <v>30</v>
      </c>
    </row>
    <row r="1244" spans="1:12" x14ac:dyDescent="0.25">
      <c r="A1244">
        <v>202304</v>
      </c>
      <c r="B1244" t="s">
        <v>155</v>
      </c>
      <c r="C1244" t="s">
        <v>59</v>
      </c>
      <c r="D1244" t="s">
        <v>14</v>
      </c>
      <c r="E1244">
        <v>83</v>
      </c>
      <c r="F1244">
        <v>34</v>
      </c>
      <c r="G1244">
        <v>10</v>
      </c>
      <c r="H1244">
        <v>16</v>
      </c>
      <c r="I1244">
        <v>13</v>
      </c>
      <c r="J1244">
        <v>83</v>
      </c>
      <c r="K1244" t="s">
        <v>64</v>
      </c>
      <c r="L1244" t="s">
        <v>30</v>
      </c>
    </row>
    <row r="1245" spans="1:12" x14ac:dyDescent="0.25">
      <c r="A1245">
        <v>202304</v>
      </c>
      <c r="B1245" t="s">
        <v>156</v>
      </c>
      <c r="C1245" t="s">
        <v>59</v>
      </c>
      <c r="D1245" t="s">
        <v>14</v>
      </c>
      <c r="E1245">
        <v>81</v>
      </c>
      <c r="F1245">
        <v>33</v>
      </c>
      <c r="G1245">
        <v>6</v>
      </c>
      <c r="H1245">
        <v>14</v>
      </c>
      <c r="I1245">
        <v>10</v>
      </c>
      <c r="J1245">
        <v>81</v>
      </c>
      <c r="K1245" t="s">
        <v>64</v>
      </c>
      <c r="L1245" t="s">
        <v>30</v>
      </c>
    </row>
    <row r="1246" spans="1:12" x14ac:dyDescent="0.25">
      <c r="A1246">
        <v>202304</v>
      </c>
      <c r="B1246" t="s">
        <v>157</v>
      </c>
      <c r="C1246" t="s">
        <v>59</v>
      </c>
      <c r="D1246" t="s">
        <v>14</v>
      </c>
      <c r="E1246">
        <v>98</v>
      </c>
      <c r="F1246">
        <v>34</v>
      </c>
      <c r="G1246">
        <v>9</v>
      </c>
      <c r="H1246">
        <v>18</v>
      </c>
      <c r="I1246">
        <v>18</v>
      </c>
      <c r="J1246">
        <v>98</v>
      </c>
      <c r="K1246" t="s">
        <v>64</v>
      </c>
      <c r="L1246" t="s">
        <v>30</v>
      </c>
    </row>
    <row r="1247" spans="1:12" x14ac:dyDescent="0.25">
      <c r="A1247">
        <v>202304</v>
      </c>
      <c r="B1247" t="s">
        <v>158</v>
      </c>
      <c r="C1247" t="s">
        <v>59</v>
      </c>
      <c r="D1247" t="s">
        <v>14</v>
      </c>
      <c r="E1247">
        <v>104</v>
      </c>
      <c r="F1247">
        <v>33</v>
      </c>
      <c r="G1247">
        <v>6</v>
      </c>
      <c r="H1247">
        <v>18</v>
      </c>
      <c r="I1247">
        <v>13</v>
      </c>
      <c r="J1247">
        <v>104</v>
      </c>
      <c r="K1247" t="s">
        <v>64</v>
      </c>
      <c r="L1247" t="s">
        <v>60</v>
      </c>
    </row>
    <row r="1248" spans="1:12" x14ac:dyDescent="0.25">
      <c r="A1248">
        <v>202305</v>
      </c>
      <c r="B1248" t="s">
        <v>159</v>
      </c>
      <c r="C1248" t="s">
        <v>59</v>
      </c>
      <c r="D1248" t="s">
        <v>14</v>
      </c>
      <c r="E1248">
        <v>76</v>
      </c>
      <c r="F1248">
        <v>33</v>
      </c>
      <c r="G1248" t="s">
        <v>14</v>
      </c>
      <c r="H1248">
        <v>18</v>
      </c>
      <c r="I1248">
        <v>14</v>
      </c>
      <c r="J1248">
        <v>76</v>
      </c>
      <c r="K1248" t="s">
        <v>64</v>
      </c>
      <c r="L1248" t="s">
        <v>30</v>
      </c>
    </row>
    <row r="1249" spans="1:12" x14ac:dyDescent="0.25">
      <c r="A1249">
        <v>202305</v>
      </c>
      <c r="B1249" t="s">
        <v>160</v>
      </c>
      <c r="C1249" t="s">
        <v>59</v>
      </c>
      <c r="D1249" t="s">
        <v>14</v>
      </c>
      <c r="E1249">
        <v>113</v>
      </c>
      <c r="F1249">
        <v>35</v>
      </c>
      <c r="G1249" t="s">
        <v>14</v>
      </c>
      <c r="H1249">
        <v>15</v>
      </c>
      <c r="I1249">
        <v>14</v>
      </c>
      <c r="J1249">
        <v>113</v>
      </c>
      <c r="K1249" t="s">
        <v>64</v>
      </c>
      <c r="L1249" t="s">
        <v>60</v>
      </c>
    </row>
    <row r="1250" spans="1:12" x14ac:dyDescent="0.25">
      <c r="A1250">
        <v>202305</v>
      </c>
      <c r="B1250" t="s">
        <v>161</v>
      </c>
      <c r="C1250" t="s">
        <v>59</v>
      </c>
      <c r="D1250" t="s">
        <v>14</v>
      </c>
      <c r="E1250">
        <v>92</v>
      </c>
      <c r="F1250">
        <v>35</v>
      </c>
      <c r="G1250" t="s">
        <v>14</v>
      </c>
      <c r="H1250">
        <v>18</v>
      </c>
      <c r="I1250">
        <v>13</v>
      </c>
      <c r="J1250">
        <v>92</v>
      </c>
      <c r="K1250" t="s">
        <v>64</v>
      </c>
      <c r="L1250" t="s">
        <v>30</v>
      </c>
    </row>
    <row r="1251" spans="1:12" x14ac:dyDescent="0.25">
      <c r="A1251">
        <v>202305</v>
      </c>
      <c r="B1251" t="s">
        <v>162</v>
      </c>
      <c r="C1251" t="s">
        <v>59</v>
      </c>
      <c r="D1251" t="s">
        <v>14</v>
      </c>
      <c r="E1251">
        <v>62</v>
      </c>
      <c r="F1251">
        <v>33</v>
      </c>
      <c r="G1251">
        <v>21</v>
      </c>
      <c r="H1251">
        <v>15</v>
      </c>
      <c r="I1251">
        <v>15</v>
      </c>
      <c r="J1251">
        <v>62</v>
      </c>
      <c r="K1251" t="s">
        <v>64</v>
      </c>
      <c r="L1251" t="s">
        <v>30</v>
      </c>
    </row>
    <row r="1252" spans="1:12" x14ac:dyDescent="0.25">
      <c r="A1252">
        <v>202305</v>
      </c>
      <c r="B1252" t="s">
        <v>163</v>
      </c>
      <c r="C1252" t="s">
        <v>59</v>
      </c>
      <c r="D1252" t="s">
        <v>14</v>
      </c>
      <c r="E1252">
        <v>82</v>
      </c>
      <c r="F1252">
        <v>34</v>
      </c>
      <c r="G1252">
        <v>24</v>
      </c>
      <c r="H1252">
        <v>23</v>
      </c>
      <c r="I1252">
        <v>15</v>
      </c>
      <c r="J1252">
        <v>82</v>
      </c>
      <c r="K1252" t="s">
        <v>64</v>
      </c>
      <c r="L1252" t="s">
        <v>30</v>
      </c>
    </row>
    <row r="1253" spans="1:12" x14ac:dyDescent="0.25">
      <c r="A1253">
        <v>202305</v>
      </c>
      <c r="B1253" t="s">
        <v>164</v>
      </c>
      <c r="C1253" t="s">
        <v>59</v>
      </c>
      <c r="D1253" t="s">
        <v>14</v>
      </c>
      <c r="E1253">
        <v>71</v>
      </c>
      <c r="F1253">
        <v>34</v>
      </c>
      <c r="G1253">
        <v>20</v>
      </c>
      <c r="H1253">
        <v>26</v>
      </c>
      <c r="I1253">
        <v>13</v>
      </c>
      <c r="J1253">
        <v>71</v>
      </c>
      <c r="K1253" t="s">
        <v>64</v>
      </c>
      <c r="L1253" t="s">
        <v>30</v>
      </c>
    </row>
    <row r="1254" spans="1:12" x14ac:dyDescent="0.25">
      <c r="A1254">
        <v>202305</v>
      </c>
      <c r="B1254" t="s">
        <v>165</v>
      </c>
      <c r="C1254" t="s">
        <v>59</v>
      </c>
      <c r="D1254" t="s">
        <v>14</v>
      </c>
      <c r="E1254">
        <v>107</v>
      </c>
      <c r="F1254">
        <v>37</v>
      </c>
      <c r="G1254">
        <v>37</v>
      </c>
      <c r="H1254">
        <v>17</v>
      </c>
      <c r="I1254">
        <v>19</v>
      </c>
      <c r="J1254">
        <v>107</v>
      </c>
      <c r="K1254" t="s">
        <v>64</v>
      </c>
      <c r="L1254" t="s">
        <v>60</v>
      </c>
    </row>
    <row r="1255" spans="1:12" x14ac:dyDescent="0.25">
      <c r="A1255">
        <v>202305</v>
      </c>
      <c r="B1255" t="s">
        <v>166</v>
      </c>
      <c r="C1255" t="s">
        <v>59</v>
      </c>
      <c r="D1255" t="s">
        <v>14</v>
      </c>
      <c r="E1255">
        <v>88</v>
      </c>
      <c r="F1255">
        <v>34</v>
      </c>
      <c r="G1255">
        <v>34</v>
      </c>
      <c r="H1255">
        <v>21</v>
      </c>
      <c r="I1255">
        <v>20</v>
      </c>
      <c r="J1255">
        <v>88</v>
      </c>
      <c r="K1255" t="s">
        <v>64</v>
      </c>
      <c r="L1255" t="s">
        <v>30</v>
      </c>
    </row>
    <row r="1256" spans="1:12" x14ac:dyDescent="0.25">
      <c r="A1256">
        <v>202305</v>
      </c>
      <c r="B1256" t="s">
        <v>167</v>
      </c>
      <c r="C1256" t="s">
        <v>59</v>
      </c>
      <c r="D1256" t="s">
        <v>14</v>
      </c>
      <c r="E1256">
        <v>86</v>
      </c>
      <c r="F1256">
        <v>35</v>
      </c>
      <c r="G1256">
        <v>36</v>
      </c>
      <c r="H1256">
        <v>21</v>
      </c>
      <c r="I1256">
        <v>17</v>
      </c>
      <c r="J1256">
        <v>86</v>
      </c>
      <c r="K1256" t="s">
        <v>64</v>
      </c>
      <c r="L1256" t="s">
        <v>30</v>
      </c>
    </row>
    <row r="1257" spans="1:12" x14ac:dyDescent="0.25">
      <c r="A1257">
        <v>202305</v>
      </c>
      <c r="B1257" t="s">
        <v>168</v>
      </c>
      <c r="C1257" t="s">
        <v>59</v>
      </c>
      <c r="D1257" t="s">
        <v>14</v>
      </c>
      <c r="E1257">
        <v>123</v>
      </c>
      <c r="F1257">
        <v>36</v>
      </c>
      <c r="G1257">
        <v>26</v>
      </c>
      <c r="H1257">
        <v>19</v>
      </c>
      <c r="I1257">
        <v>13</v>
      </c>
      <c r="J1257">
        <v>123</v>
      </c>
      <c r="K1257" t="s">
        <v>64</v>
      </c>
      <c r="L1257" t="s">
        <v>60</v>
      </c>
    </row>
    <row r="1258" spans="1:12" x14ac:dyDescent="0.25">
      <c r="A1258">
        <v>202305</v>
      </c>
      <c r="B1258" t="s">
        <v>169</v>
      </c>
      <c r="C1258" t="s">
        <v>59</v>
      </c>
      <c r="D1258" t="s">
        <v>14</v>
      </c>
      <c r="E1258">
        <v>109</v>
      </c>
      <c r="F1258">
        <v>36</v>
      </c>
      <c r="G1258">
        <v>21</v>
      </c>
      <c r="H1258">
        <v>16</v>
      </c>
      <c r="I1258">
        <v>13</v>
      </c>
      <c r="J1258">
        <v>109</v>
      </c>
      <c r="K1258" t="s">
        <v>64</v>
      </c>
      <c r="L1258" t="s">
        <v>60</v>
      </c>
    </row>
    <row r="1259" spans="1:12" x14ac:dyDescent="0.25">
      <c r="A1259">
        <v>202305</v>
      </c>
      <c r="B1259" t="s">
        <v>170</v>
      </c>
      <c r="C1259" t="s">
        <v>59</v>
      </c>
      <c r="D1259" t="s">
        <v>14</v>
      </c>
      <c r="E1259">
        <v>59</v>
      </c>
      <c r="F1259">
        <v>39</v>
      </c>
      <c r="G1259">
        <v>13</v>
      </c>
      <c r="H1259">
        <v>12</v>
      </c>
      <c r="I1259">
        <v>13</v>
      </c>
      <c r="J1259">
        <v>59</v>
      </c>
      <c r="K1259" t="s">
        <v>64</v>
      </c>
      <c r="L1259" t="s">
        <v>30</v>
      </c>
    </row>
    <row r="1260" spans="1:12" x14ac:dyDescent="0.25">
      <c r="A1260">
        <v>202305</v>
      </c>
      <c r="B1260" t="s">
        <v>171</v>
      </c>
      <c r="C1260" t="s">
        <v>59</v>
      </c>
      <c r="D1260" t="s">
        <v>14</v>
      </c>
      <c r="E1260">
        <v>89</v>
      </c>
      <c r="F1260">
        <v>36</v>
      </c>
      <c r="G1260">
        <v>20</v>
      </c>
      <c r="H1260">
        <v>17</v>
      </c>
      <c r="I1260">
        <v>12</v>
      </c>
      <c r="J1260">
        <v>89</v>
      </c>
      <c r="K1260" t="s">
        <v>64</v>
      </c>
      <c r="L1260" t="s">
        <v>30</v>
      </c>
    </row>
    <row r="1261" spans="1:12" x14ac:dyDescent="0.25">
      <c r="A1261">
        <v>202305</v>
      </c>
      <c r="B1261" t="s">
        <v>172</v>
      </c>
      <c r="C1261" t="s">
        <v>59</v>
      </c>
      <c r="D1261" t="s">
        <v>14</v>
      </c>
      <c r="E1261">
        <v>78</v>
      </c>
      <c r="F1261">
        <v>34</v>
      </c>
      <c r="G1261">
        <v>23</v>
      </c>
      <c r="H1261">
        <v>17</v>
      </c>
      <c r="I1261">
        <v>12</v>
      </c>
      <c r="J1261">
        <v>78</v>
      </c>
      <c r="K1261" t="s">
        <v>64</v>
      </c>
      <c r="L1261" t="s">
        <v>30</v>
      </c>
    </row>
    <row r="1262" spans="1:12" x14ac:dyDescent="0.25">
      <c r="A1262">
        <v>202305</v>
      </c>
      <c r="B1262" t="s">
        <v>173</v>
      </c>
      <c r="C1262" t="s">
        <v>59</v>
      </c>
      <c r="D1262" t="s">
        <v>14</v>
      </c>
      <c r="E1262">
        <v>102</v>
      </c>
      <c r="F1262">
        <v>37</v>
      </c>
      <c r="G1262">
        <v>24</v>
      </c>
      <c r="H1262">
        <v>25</v>
      </c>
      <c r="I1262">
        <v>17</v>
      </c>
      <c r="J1262">
        <v>102</v>
      </c>
      <c r="K1262" t="s">
        <v>64</v>
      </c>
      <c r="L1262" t="s">
        <v>60</v>
      </c>
    </row>
    <row r="1263" spans="1:12" x14ac:dyDescent="0.25">
      <c r="A1263">
        <v>202305</v>
      </c>
      <c r="B1263" t="s">
        <v>174</v>
      </c>
      <c r="C1263" t="s">
        <v>59</v>
      </c>
      <c r="D1263" t="s">
        <v>14</v>
      </c>
      <c r="E1263">
        <v>104</v>
      </c>
      <c r="F1263">
        <v>37</v>
      </c>
      <c r="G1263">
        <v>22</v>
      </c>
      <c r="H1263">
        <v>26</v>
      </c>
      <c r="I1263">
        <v>17</v>
      </c>
      <c r="J1263">
        <v>104</v>
      </c>
      <c r="K1263" t="s">
        <v>64</v>
      </c>
      <c r="L1263" t="s">
        <v>60</v>
      </c>
    </row>
    <row r="1264" spans="1:12" x14ac:dyDescent="0.25">
      <c r="A1264">
        <v>202305</v>
      </c>
      <c r="B1264" t="s">
        <v>175</v>
      </c>
      <c r="C1264" t="s">
        <v>59</v>
      </c>
      <c r="D1264" t="s">
        <v>14</v>
      </c>
      <c r="E1264">
        <v>114</v>
      </c>
      <c r="F1264">
        <v>37</v>
      </c>
      <c r="G1264">
        <v>22</v>
      </c>
      <c r="H1264">
        <v>22</v>
      </c>
      <c r="I1264">
        <v>15</v>
      </c>
      <c r="J1264">
        <v>114</v>
      </c>
      <c r="K1264" t="s">
        <v>64</v>
      </c>
      <c r="L1264" t="s">
        <v>60</v>
      </c>
    </row>
    <row r="1265" spans="1:12" x14ac:dyDescent="0.25">
      <c r="A1265">
        <v>202305</v>
      </c>
      <c r="B1265" t="s">
        <v>176</v>
      </c>
      <c r="C1265" t="s">
        <v>59</v>
      </c>
      <c r="D1265" t="s">
        <v>14</v>
      </c>
      <c r="E1265">
        <v>113</v>
      </c>
      <c r="F1265">
        <v>37</v>
      </c>
      <c r="G1265">
        <v>21</v>
      </c>
      <c r="H1265">
        <v>22</v>
      </c>
      <c r="I1265">
        <v>16</v>
      </c>
      <c r="J1265">
        <v>113</v>
      </c>
      <c r="K1265" t="s">
        <v>64</v>
      </c>
      <c r="L1265" t="s">
        <v>60</v>
      </c>
    </row>
    <row r="1266" spans="1:12" x14ac:dyDescent="0.25">
      <c r="A1266">
        <v>202305</v>
      </c>
      <c r="B1266" t="s">
        <v>177</v>
      </c>
      <c r="C1266" t="s">
        <v>59</v>
      </c>
      <c r="D1266" t="s">
        <v>14</v>
      </c>
      <c r="E1266">
        <v>114</v>
      </c>
      <c r="F1266">
        <v>37</v>
      </c>
      <c r="G1266">
        <v>23</v>
      </c>
      <c r="H1266">
        <v>23</v>
      </c>
      <c r="I1266">
        <v>16</v>
      </c>
      <c r="J1266">
        <v>114</v>
      </c>
      <c r="K1266" t="s">
        <v>64</v>
      </c>
      <c r="L1266" t="s">
        <v>60</v>
      </c>
    </row>
    <row r="1267" spans="1:12" x14ac:dyDescent="0.25">
      <c r="A1267">
        <v>202305</v>
      </c>
      <c r="B1267" t="s">
        <v>178</v>
      </c>
      <c r="C1267" t="s">
        <v>59</v>
      </c>
      <c r="D1267" t="s">
        <v>14</v>
      </c>
      <c r="E1267">
        <v>119</v>
      </c>
      <c r="F1267">
        <v>36</v>
      </c>
      <c r="G1267">
        <v>27</v>
      </c>
      <c r="H1267">
        <v>16</v>
      </c>
      <c r="I1267">
        <v>16</v>
      </c>
      <c r="J1267">
        <v>119</v>
      </c>
      <c r="K1267" t="s">
        <v>64</v>
      </c>
      <c r="L1267" t="s">
        <v>60</v>
      </c>
    </row>
    <row r="1268" spans="1:12" x14ac:dyDescent="0.25">
      <c r="A1268">
        <v>202305</v>
      </c>
      <c r="B1268" t="s">
        <v>179</v>
      </c>
      <c r="C1268" t="s">
        <v>59</v>
      </c>
      <c r="D1268" t="s">
        <v>14</v>
      </c>
      <c r="E1268">
        <v>118</v>
      </c>
      <c r="F1268">
        <v>37</v>
      </c>
      <c r="G1268">
        <v>26</v>
      </c>
      <c r="H1268">
        <v>22</v>
      </c>
      <c r="I1268">
        <v>15</v>
      </c>
      <c r="J1268">
        <v>118</v>
      </c>
      <c r="K1268" t="s">
        <v>64</v>
      </c>
      <c r="L1268" t="s">
        <v>60</v>
      </c>
    </row>
    <row r="1269" spans="1:12" x14ac:dyDescent="0.25">
      <c r="A1269">
        <v>202305</v>
      </c>
      <c r="B1269" t="s">
        <v>180</v>
      </c>
      <c r="C1269" t="s">
        <v>59</v>
      </c>
      <c r="D1269" t="s">
        <v>14</v>
      </c>
      <c r="E1269">
        <v>97</v>
      </c>
      <c r="F1269">
        <v>35</v>
      </c>
      <c r="G1269">
        <v>30</v>
      </c>
      <c r="H1269">
        <v>27</v>
      </c>
      <c r="I1269">
        <v>17</v>
      </c>
      <c r="J1269">
        <v>97</v>
      </c>
      <c r="K1269" t="s">
        <v>64</v>
      </c>
      <c r="L1269" t="s">
        <v>30</v>
      </c>
    </row>
    <row r="1270" spans="1:12" x14ac:dyDescent="0.25">
      <c r="A1270">
        <v>202305</v>
      </c>
      <c r="B1270" t="s">
        <v>181</v>
      </c>
      <c r="C1270" t="s">
        <v>59</v>
      </c>
      <c r="D1270" t="s">
        <v>14</v>
      </c>
      <c r="E1270">
        <v>115</v>
      </c>
      <c r="F1270">
        <v>35</v>
      </c>
      <c r="G1270">
        <v>33</v>
      </c>
      <c r="H1270">
        <v>18</v>
      </c>
      <c r="I1270">
        <v>21</v>
      </c>
      <c r="J1270">
        <v>115</v>
      </c>
      <c r="K1270" t="s">
        <v>64</v>
      </c>
      <c r="L1270" t="s">
        <v>60</v>
      </c>
    </row>
    <row r="1271" spans="1:12" x14ac:dyDescent="0.25">
      <c r="A1271">
        <v>202305</v>
      </c>
      <c r="B1271" t="s">
        <v>182</v>
      </c>
      <c r="C1271" t="s">
        <v>59</v>
      </c>
      <c r="D1271" t="s">
        <v>14</v>
      </c>
      <c r="E1271">
        <v>170</v>
      </c>
      <c r="F1271">
        <v>38</v>
      </c>
      <c r="G1271">
        <v>35</v>
      </c>
      <c r="H1271">
        <v>17</v>
      </c>
      <c r="I1271">
        <v>18</v>
      </c>
      <c r="J1271">
        <v>170</v>
      </c>
      <c r="K1271" t="s">
        <v>64</v>
      </c>
      <c r="L1271" t="s">
        <v>60</v>
      </c>
    </row>
    <row r="1272" spans="1:12" x14ac:dyDescent="0.25">
      <c r="A1272">
        <v>202305</v>
      </c>
      <c r="B1272" t="s">
        <v>183</v>
      </c>
      <c r="C1272" t="s">
        <v>59</v>
      </c>
      <c r="D1272" t="s">
        <v>14</v>
      </c>
      <c r="E1272">
        <v>136</v>
      </c>
      <c r="F1272">
        <v>38</v>
      </c>
      <c r="G1272">
        <v>29</v>
      </c>
      <c r="H1272">
        <v>20</v>
      </c>
      <c r="I1272">
        <v>17</v>
      </c>
      <c r="J1272">
        <v>136</v>
      </c>
      <c r="K1272" t="s">
        <v>64</v>
      </c>
      <c r="L1272" t="s">
        <v>60</v>
      </c>
    </row>
    <row r="1273" spans="1:12" x14ac:dyDescent="0.25">
      <c r="A1273">
        <v>202305</v>
      </c>
      <c r="B1273" t="s">
        <v>184</v>
      </c>
      <c r="C1273" t="s">
        <v>59</v>
      </c>
      <c r="D1273" t="s">
        <v>14</v>
      </c>
      <c r="E1273">
        <v>135</v>
      </c>
      <c r="F1273">
        <v>39</v>
      </c>
      <c r="G1273">
        <v>28</v>
      </c>
      <c r="H1273">
        <v>22</v>
      </c>
      <c r="I1273">
        <v>24</v>
      </c>
      <c r="J1273">
        <v>135</v>
      </c>
      <c r="K1273" t="s">
        <v>64</v>
      </c>
      <c r="L1273" t="s">
        <v>60</v>
      </c>
    </row>
    <row r="1274" spans="1:12" x14ac:dyDescent="0.25">
      <c r="A1274">
        <v>202305</v>
      </c>
      <c r="B1274" t="s">
        <v>185</v>
      </c>
      <c r="C1274" t="s">
        <v>59</v>
      </c>
      <c r="D1274" t="s">
        <v>14</v>
      </c>
      <c r="E1274">
        <v>139</v>
      </c>
      <c r="F1274">
        <v>38</v>
      </c>
      <c r="G1274">
        <v>23</v>
      </c>
      <c r="H1274">
        <v>22</v>
      </c>
      <c r="I1274">
        <v>12</v>
      </c>
      <c r="J1274">
        <v>139</v>
      </c>
      <c r="K1274" t="s">
        <v>64</v>
      </c>
      <c r="L1274" t="s">
        <v>60</v>
      </c>
    </row>
    <row r="1275" spans="1:12" x14ac:dyDescent="0.25">
      <c r="A1275">
        <v>202305</v>
      </c>
      <c r="B1275" t="s">
        <v>186</v>
      </c>
      <c r="C1275" t="s">
        <v>59</v>
      </c>
      <c r="D1275" t="s">
        <v>14</v>
      </c>
      <c r="E1275">
        <v>115</v>
      </c>
      <c r="F1275">
        <v>36</v>
      </c>
      <c r="G1275">
        <v>30</v>
      </c>
      <c r="H1275">
        <v>19</v>
      </c>
      <c r="I1275">
        <v>19</v>
      </c>
      <c r="J1275">
        <v>115</v>
      </c>
      <c r="K1275" t="s">
        <v>64</v>
      </c>
      <c r="L1275" t="s">
        <v>60</v>
      </c>
    </row>
    <row r="1276" spans="1:12" x14ac:dyDescent="0.25">
      <c r="A1276">
        <v>202305</v>
      </c>
      <c r="B1276" t="s">
        <v>187</v>
      </c>
      <c r="C1276" t="s">
        <v>59</v>
      </c>
      <c r="D1276" t="s">
        <v>14</v>
      </c>
      <c r="E1276">
        <v>126</v>
      </c>
      <c r="F1276">
        <v>37</v>
      </c>
      <c r="G1276">
        <v>32</v>
      </c>
      <c r="H1276">
        <v>19</v>
      </c>
      <c r="I1276">
        <v>15</v>
      </c>
      <c r="J1276">
        <v>126</v>
      </c>
      <c r="K1276" t="s">
        <v>64</v>
      </c>
      <c r="L1276" t="s">
        <v>60</v>
      </c>
    </row>
    <row r="1277" spans="1:12" x14ac:dyDescent="0.25">
      <c r="A1277">
        <v>202305</v>
      </c>
      <c r="B1277" t="s">
        <v>188</v>
      </c>
      <c r="C1277" t="s">
        <v>59</v>
      </c>
      <c r="D1277" t="s">
        <v>14</v>
      </c>
      <c r="E1277">
        <v>128</v>
      </c>
      <c r="F1277">
        <v>38</v>
      </c>
      <c r="G1277">
        <v>28</v>
      </c>
      <c r="H1277">
        <v>24</v>
      </c>
      <c r="I1277">
        <v>17</v>
      </c>
      <c r="J1277">
        <v>128</v>
      </c>
      <c r="K1277" t="s">
        <v>64</v>
      </c>
      <c r="L1277" t="s">
        <v>60</v>
      </c>
    </row>
    <row r="1278" spans="1:12" x14ac:dyDescent="0.25">
      <c r="A1278">
        <v>202305</v>
      </c>
      <c r="B1278" t="s">
        <v>189</v>
      </c>
      <c r="C1278" t="s">
        <v>59</v>
      </c>
      <c r="D1278" t="s">
        <v>14</v>
      </c>
      <c r="E1278">
        <v>110</v>
      </c>
      <c r="F1278">
        <v>37</v>
      </c>
      <c r="G1278">
        <v>26</v>
      </c>
      <c r="H1278">
        <v>21</v>
      </c>
      <c r="I1278">
        <v>24</v>
      </c>
      <c r="J1278">
        <v>110</v>
      </c>
      <c r="K1278" t="s">
        <v>64</v>
      </c>
      <c r="L1278" t="s">
        <v>60</v>
      </c>
    </row>
    <row r="1279" spans="1:12" x14ac:dyDescent="0.25">
      <c r="A1279">
        <v>202306</v>
      </c>
      <c r="B1279" t="s">
        <v>191</v>
      </c>
      <c r="C1279" t="s">
        <v>59</v>
      </c>
      <c r="D1279" t="s">
        <v>14</v>
      </c>
      <c r="E1279">
        <v>111</v>
      </c>
      <c r="F1279">
        <v>39</v>
      </c>
      <c r="G1279">
        <v>25</v>
      </c>
      <c r="H1279">
        <v>23</v>
      </c>
      <c r="I1279">
        <v>21</v>
      </c>
      <c r="J1279">
        <v>111</v>
      </c>
      <c r="K1279" t="s">
        <v>64</v>
      </c>
      <c r="L1279" t="s">
        <v>60</v>
      </c>
    </row>
    <row r="1280" spans="1:12" x14ac:dyDescent="0.25">
      <c r="A1280">
        <v>202306</v>
      </c>
      <c r="B1280" t="s">
        <v>192</v>
      </c>
      <c r="C1280" t="s">
        <v>59</v>
      </c>
      <c r="D1280" t="s">
        <v>14</v>
      </c>
      <c r="E1280">
        <v>136</v>
      </c>
      <c r="F1280">
        <v>38</v>
      </c>
      <c r="G1280">
        <v>25</v>
      </c>
      <c r="H1280">
        <v>21</v>
      </c>
      <c r="I1280">
        <v>12</v>
      </c>
      <c r="J1280">
        <v>136</v>
      </c>
      <c r="K1280" t="s">
        <v>64</v>
      </c>
      <c r="L1280" t="s">
        <v>60</v>
      </c>
    </row>
    <row r="1281" spans="1:12" x14ac:dyDescent="0.25">
      <c r="A1281">
        <v>202306</v>
      </c>
      <c r="B1281" t="s">
        <v>193</v>
      </c>
      <c r="C1281" t="s">
        <v>59</v>
      </c>
      <c r="D1281" t="s">
        <v>14</v>
      </c>
      <c r="E1281">
        <v>116</v>
      </c>
      <c r="F1281">
        <v>39</v>
      </c>
      <c r="G1281">
        <v>21</v>
      </c>
      <c r="H1281">
        <v>21</v>
      </c>
      <c r="I1281">
        <v>15</v>
      </c>
      <c r="J1281">
        <v>116</v>
      </c>
      <c r="K1281" t="s">
        <v>64</v>
      </c>
      <c r="L1281" t="s">
        <v>60</v>
      </c>
    </row>
    <row r="1282" spans="1:12" x14ac:dyDescent="0.25">
      <c r="A1282">
        <v>202306</v>
      </c>
      <c r="B1282" t="s">
        <v>194</v>
      </c>
      <c r="C1282" t="s">
        <v>59</v>
      </c>
      <c r="D1282" t="s">
        <v>14</v>
      </c>
      <c r="E1282">
        <v>117</v>
      </c>
      <c r="F1282">
        <v>38</v>
      </c>
      <c r="G1282">
        <v>24</v>
      </c>
      <c r="H1282">
        <v>21</v>
      </c>
      <c r="I1282">
        <v>13</v>
      </c>
      <c r="J1282">
        <v>117</v>
      </c>
      <c r="K1282" t="s">
        <v>64</v>
      </c>
      <c r="L1282" t="s">
        <v>60</v>
      </c>
    </row>
    <row r="1283" spans="1:12" x14ac:dyDescent="0.25">
      <c r="A1283">
        <v>202306</v>
      </c>
      <c r="B1283" t="s">
        <v>195</v>
      </c>
      <c r="C1283" t="s">
        <v>59</v>
      </c>
      <c r="D1283" t="s">
        <v>14</v>
      </c>
      <c r="E1283">
        <v>105</v>
      </c>
      <c r="F1283">
        <v>40</v>
      </c>
      <c r="G1283">
        <v>22</v>
      </c>
      <c r="H1283">
        <v>22</v>
      </c>
      <c r="I1283">
        <v>13</v>
      </c>
      <c r="J1283">
        <v>105</v>
      </c>
      <c r="K1283" t="s">
        <v>64</v>
      </c>
      <c r="L1283" t="s">
        <v>60</v>
      </c>
    </row>
    <row r="1284" spans="1:12" x14ac:dyDescent="0.25">
      <c r="A1284">
        <v>202306</v>
      </c>
      <c r="B1284" t="s">
        <v>196</v>
      </c>
      <c r="C1284" t="s">
        <v>59</v>
      </c>
      <c r="D1284" t="s">
        <v>14</v>
      </c>
      <c r="E1284">
        <v>105</v>
      </c>
      <c r="F1284">
        <v>37</v>
      </c>
      <c r="G1284">
        <v>25</v>
      </c>
      <c r="H1284">
        <v>14</v>
      </c>
      <c r="I1284">
        <v>13</v>
      </c>
      <c r="J1284">
        <v>105</v>
      </c>
      <c r="K1284" t="s">
        <v>64</v>
      </c>
      <c r="L1284" t="s">
        <v>60</v>
      </c>
    </row>
    <row r="1285" spans="1:12" x14ac:dyDescent="0.25">
      <c r="A1285">
        <v>202306</v>
      </c>
      <c r="B1285" t="s">
        <v>197</v>
      </c>
      <c r="C1285" t="s">
        <v>59</v>
      </c>
      <c r="D1285" t="s">
        <v>14</v>
      </c>
      <c r="E1285">
        <v>102</v>
      </c>
      <c r="F1285">
        <v>37</v>
      </c>
      <c r="G1285">
        <v>29</v>
      </c>
      <c r="H1285">
        <v>18</v>
      </c>
      <c r="I1285">
        <v>16</v>
      </c>
      <c r="J1285">
        <v>102</v>
      </c>
      <c r="K1285" t="s">
        <v>64</v>
      </c>
      <c r="L1285" t="s">
        <v>60</v>
      </c>
    </row>
    <row r="1286" spans="1:12" x14ac:dyDescent="0.25">
      <c r="A1286">
        <v>202306</v>
      </c>
      <c r="B1286" t="s">
        <v>235</v>
      </c>
      <c r="C1286" t="s">
        <v>59</v>
      </c>
      <c r="D1286" t="s">
        <v>14</v>
      </c>
      <c r="E1286">
        <v>118</v>
      </c>
      <c r="F1286">
        <v>39</v>
      </c>
      <c r="G1286">
        <v>22</v>
      </c>
      <c r="H1286">
        <v>15</v>
      </c>
      <c r="I1286">
        <v>17</v>
      </c>
      <c r="J1286">
        <v>118</v>
      </c>
      <c r="K1286" t="s">
        <v>64</v>
      </c>
      <c r="L1286" t="s">
        <v>60</v>
      </c>
    </row>
    <row r="1287" spans="1:12" x14ac:dyDescent="0.25">
      <c r="A1287">
        <v>202306</v>
      </c>
      <c r="B1287" t="s">
        <v>236</v>
      </c>
      <c r="C1287" t="s">
        <v>59</v>
      </c>
      <c r="D1287" t="s">
        <v>14</v>
      </c>
      <c r="E1287">
        <v>115</v>
      </c>
      <c r="F1287">
        <v>38</v>
      </c>
      <c r="G1287">
        <v>24</v>
      </c>
      <c r="H1287">
        <v>15</v>
      </c>
      <c r="I1287">
        <v>14</v>
      </c>
      <c r="J1287">
        <v>115</v>
      </c>
      <c r="K1287" t="s">
        <v>64</v>
      </c>
      <c r="L1287" t="s">
        <v>60</v>
      </c>
    </row>
    <row r="1288" spans="1:12" x14ac:dyDescent="0.25">
      <c r="A1288">
        <v>202306</v>
      </c>
      <c r="B1288" t="s">
        <v>237</v>
      </c>
      <c r="C1288" t="s">
        <v>59</v>
      </c>
      <c r="D1288" t="s">
        <v>14</v>
      </c>
      <c r="E1288">
        <v>106</v>
      </c>
      <c r="F1288">
        <v>37</v>
      </c>
      <c r="G1288">
        <v>22</v>
      </c>
      <c r="H1288">
        <v>18</v>
      </c>
      <c r="I1288">
        <v>13</v>
      </c>
      <c r="J1288">
        <v>106</v>
      </c>
      <c r="K1288" t="s">
        <v>64</v>
      </c>
      <c r="L1288" t="s">
        <v>60</v>
      </c>
    </row>
    <row r="1289" spans="1:12" x14ac:dyDescent="0.25">
      <c r="A1289">
        <v>202306</v>
      </c>
      <c r="B1289" t="s">
        <v>238</v>
      </c>
      <c r="C1289" t="s">
        <v>59</v>
      </c>
      <c r="D1289" t="s">
        <v>14</v>
      </c>
      <c r="E1289">
        <v>116</v>
      </c>
      <c r="F1289">
        <v>39</v>
      </c>
      <c r="G1289">
        <v>22</v>
      </c>
      <c r="H1289">
        <v>25</v>
      </c>
      <c r="I1289">
        <v>14</v>
      </c>
      <c r="J1289">
        <v>116</v>
      </c>
      <c r="K1289" t="s">
        <v>64</v>
      </c>
      <c r="L1289" t="s">
        <v>60</v>
      </c>
    </row>
    <row r="1290" spans="1:12" x14ac:dyDescent="0.25">
      <c r="A1290">
        <v>202306</v>
      </c>
      <c r="B1290" t="s">
        <v>239</v>
      </c>
      <c r="C1290" t="s">
        <v>59</v>
      </c>
      <c r="D1290" t="s">
        <v>14</v>
      </c>
      <c r="E1290">
        <v>113</v>
      </c>
      <c r="F1290">
        <v>38</v>
      </c>
      <c r="G1290">
        <v>20</v>
      </c>
      <c r="H1290">
        <v>22</v>
      </c>
      <c r="I1290">
        <v>15</v>
      </c>
      <c r="J1290">
        <v>113</v>
      </c>
      <c r="K1290" t="s">
        <v>64</v>
      </c>
      <c r="L1290" t="s">
        <v>60</v>
      </c>
    </row>
    <row r="1291" spans="1:12" x14ac:dyDescent="0.25">
      <c r="A1291">
        <v>202306</v>
      </c>
      <c r="B1291" t="s">
        <v>217</v>
      </c>
      <c r="C1291" t="s">
        <v>59</v>
      </c>
      <c r="D1291" t="s">
        <v>14</v>
      </c>
      <c r="E1291">
        <v>133</v>
      </c>
      <c r="F1291">
        <v>40</v>
      </c>
      <c r="G1291">
        <v>24</v>
      </c>
      <c r="H1291">
        <v>19</v>
      </c>
      <c r="I1291">
        <v>13</v>
      </c>
      <c r="J1291">
        <v>133</v>
      </c>
      <c r="K1291" t="s">
        <v>64</v>
      </c>
      <c r="L1291" t="s">
        <v>60</v>
      </c>
    </row>
    <row r="1292" spans="1:12" x14ac:dyDescent="0.25">
      <c r="A1292">
        <v>202306</v>
      </c>
      <c r="B1292" t="s">
        <v>218</v>
      </c>
      <c r="C1292" t="s">
        <v>59</v>
      </c>
      <c r="D1292" t="s">
        <v>14</v>
      </c>
      <c r="E1292">
        <v>102</v>
      </c>
      <c r="F1292">
        <v>37</v>
      </c>
      <c r="G1292">
        <v>22</v>
      </c>
      <c r="H1292">
        <v>15</v>
      </c>
      <c r="I1292">
        <v>13</v>
      </c>
      <c r="J1292">
        <v>102</v>
      </c>
      <c r="K1292" t="s">
        <v>64</v>
      </c>
      <c r="L1292" t="s">
        <v>60</v>
      </c>
    </row>
    <row r="1293" spans="1:12" x14ac:dyDescent="0.25">
      <c r="A1293">
        <v>202306</v>
      </c>
      <c r="B1293" t="s">
        <v>219</v>
      </c>
      <c r="C1293" t="s">
        <v>59</v>
      </c>
      <c r="D1293" t="s">
        <v>14</v>
      </c>
      <c r="E1293">
        <v>121</v>
      </c>
      <c r="F1293">
        <v>39</v>
      </c>
      <c r="G1293">
        <v>31</v>
      </c>
      <c r="H1293">
        <v>14</v>
      </c>
      <c r="I1293">
        <v>17</v>
      </c>
      <c r="J1293">
        <v>121</v>
      </c>
      <c r="K1293" t="s">
        <v>64</v>
      </c>
      <c r="L1293" t="s">
        <v>60</v>
      </c>
    </row>
    <row r="1294" spans="1:12" x14ac:dyDescent="0.25">
      <c r="A1294">
        <v>202306</v>
      </c>
      <c r="B1294" t="s">
        <v>220</v>
      </c>
      <c r="C1294" t="s">
        <v>59</v>
      </c>
      <c r="D1294" t="s">
        <v>14</v>
      </c>
      <c r="E1294">
        <v>108</v>
      </c>
      <c r="F1294">
        <v>37</v>
      </c>
      <c r="G1294">
        <v>24</v>
      </c>
      <c r="H1294">
        <v>14</v>
      </c>
      <c r="I1294">
        <v>15</v>
      </c>
      <c r="J1294">
        <v>108</v>
      </c>
      <c r="K1294" t="s">
        <v>64</v>
      </c>
      <c r="L1294" t="s">
        <v>60</v>
      </c>
    </row>
    <row r="1295" spans="1:12" x14ac:dyDescent="0.25">
      <c r="A1295">
        <v>202306</v>
      </c>
      <c r="B1295" t="s">
        <v>221</v>
      </c>
      <c r="C1295" t="s">
        <v>59</v>
      </c>
      <c r="D1295" t="s">
        <v>14</v>
      </c>
      <c r="E1295">
        <v>84</v>
      </c>
      <c r="F1295">
        <v>39</v>
      </c>
      <c r="G1295">
        <v>27</v>
      </c>
      <c r="H1295">
        <v>10</v>
      </c>
      <c r="I1295">
        <v>17</v>
      </c>
      <c r="J1295">
        <v>84</v>
      </c>
      <c r="K1295" t="s">
        <v>64</v>
      </c>
      <c r="L1295" t="s">
        <v>30</v>
      </c>
    </row>
    <row r="1296" spans="1:12" x14ac:dyDescent="0.25">
      <c r="A1296">
        <v>202306</v>
      </c>
      <c r="B1296" t="s">
        <v>222</v>
      </c>
      <c r="C1296" t="s">
        <v>59</v>
      </c>
      <c r="D1296" t="s">
        <v>14</v>
      </c>
      <c r="E1296">
        <v>112</v>
      </c>
      <c r="F1296">
        <v>37</v>
      </c>
      <c r="G1296">
        <v>39</v>
      </c>
      <c r="H1296">
        <v>12</v>
      </c>
      <c r="I1296">
        <v>15</v>
      </c>
      <c r="J1296">
        <v>112</v>
      </c>
      <c r="K1296" t="s">
        <v>64</v>
      </c>
      <c r="L1296" t="s">
        <v>60</v>
      </c>
    </row>
    <row r="1297" spans="1:12" x14ac:dyDescent="0.25">
      <c r="A1297">
        <v>202306</v>
      </c>
      <c r="B1297" t="s">
        <v>223</v>
      </c>
      <c r="C1297" t="s">
        <v>59</v>
      </c>
      <c r="D1297" t="s">
        <v>14</v>
      </c>
      <c r="E1297">
        <v>83</v>
      </c>
      <c r="F1297">
        <v>36</v>
      </c>
      <c r="G1297">
        <v>22</v>
      </c>
      <c r="H1297">
        <v>13</v>
      </c>
      <c r="I1297">
        <v>14</v>
      </c>
      <c r="J1297">
        <v>83</v>
      </c>
      <c r="K1297" t="s">
        <v>64</v>
      </c>
      <c r="L1297" t="s">
        <v>30</v>
      </c>
    </row>
    <row r="1298" spans="1:12" x14ac:dyDescent="0.25">
      <c r="A1298">
        <v>202306</v>
      </c>
      <c r="B1298" t="s">
        <v>224</v>
      </c>
      <c r="C1298" t="s">
        <v>59</v>
      </c>
      <c r="D1298" t="s">
        <v>14</v>
      </c>
      <c r="E1298">
        <v>102</v>
      </c>
      <c r="F1298">
        <v>38</v>
      </c>
      <c r="G1298">
        <v>36</v>
      </c>
      <c r="H1298">
        <v>11</v>
      </c>
      <c r="I1298">
        <v>15</v>
      </c>
      <c r="J1298">
        <v>102</v>
      </c>
      <c r="K1298" t="s">
        <v>64</v>
      </c>
      <c r="L1298" t="s">
        <v>60</v>
      </c>
    </row>
    <row r="1299" spans="1:12" x14ac:dyDescent="0.25">
      <c r="A1299">
        <v>202306</v>
      </c>
      <c r="B1299" t="s">
        <v>225</v>
      </c>
      <c r="C1299" t="s">
        <v>59</v>
      </c>
      <c r="D1299" t="s">
        <v>14</v>
      </c>
      <c r="E1299">
        <v>108</v>
      </c>
      <c r="F1299">
        <v>39</v>
      </c>
      <c r="G1299">
        <v>22</v>
      </c>
      <c r="H1299">
        <v>20</v>
      </c>
      <c r="I1299">
        <v>16</v>
      </c>
      <c r="J1299">
        <v>108</v>
      </c>
      <c r="K1299" t="s">
        <v>64</v>
      </c>
      <c r="L1299" t="s">
        <v>60</v>
      </c>
    </row>
    <row r="1300" spans="1:12" x14ac:dyDescent="0.25">
      <c r="A1300">
        <v>202306</v>
      </c>
      <c r="B1300" t="s">
        <v>226</v>
      </c>
      <c r="C1300" t="s">
        <v>59</v>
      </c>
      <c r="D1300" t="s">
        <v>14</v>
      </c>
      <c r="E1300">
        <v>119</v>
      </c>
      <c r="F1300">
        <v>37</v>
      </c>
      <c r="G1300">
        <v>40</v>
      </c>
      <c r="H1300">
        <v>16</v>
      </c>
      <c r="I1300">
        <v>22</v>
      </c>
      <c r="J1300">
        <v>119</v>
      </c>
      <c r="K1300" t="s">
        <v>64</v>
      </c>
      <c r="L1300" t="s">
        <v>60</v>
      </c>
    </row>
    <row r="1301" spans="1:12" x14ac:dyDescent="0.25">
      <c r="A1301">
        <v>202306</v>
      </c>
      <c r="B1301" t="s">
        <v>227</v>
      </c>
      <c r="C1301" t="s">
        <v>59</v>
      </c>
      <c r="D1301" t="s">
        <v>14</v>
      </c>
      <c r="E1301">
        <v>98</v>
      </c>
      <c r="F1301">
        <v>38</v>
      </c>
      <c r="G1301">
        <v>21</v>
      </c>
      <c r="H1301">
        <v>17</v>
      </c>
      <c r="I1301">
        <v>14</v>
      </c>
      <c r="J1301">
        <v>98</v>
      </c>
      <c r="K1301" t="s">
        <v>64</v>
      </c>
      <c r="L1301" t="s">
        <v>30</v>
      </c>
    </row>
    <row r="1302" spans="1:12" x14ac:dyDescent="0.25">
      <c r="A1302">
        <v>202306</v>
      </c>
      <c r="B1302" t="s">
        <v>228</v>
      </c>
      <c r="C1302" t="s">
        <v>59</v>
      </c>
      <c r="D1302" t="s">
        <v>14</v>
      </c>
      <c r="E1302">
        <v>92</v>
      </c>
      <c r="F1302">
        <v>38</v>
      </c>
      <c r="G1302">
        <v>21</v>
      </c>
      <c r="H1302">
        <v>25</v>
      </c>
      <c r="I1302">
        <v>14</v>
      </c>
      <c r="J1302">
        <v>92</v>
      </c>
      <c r="K1302" t="s">
        <v>64</v>
      </c>
      <c r="L1302" t="s">
        <v>30</v>
      </c>
    </row>
    <row r="1303" spans="1:12" x14ac:dyDescent="0.25">
      <c r="A1303">
        <v>202306</v>
      </c>
      <c r="B1303" t="s">
        <v>229</v>
      </c>
      <c r="C1303" t="s">
        <v>59</v>
      </c>
      <c r="D1303" t="s">
        <v>14</v>
      </c>
      <c r="E1303">
        <v>104</v>
      </c>
      <c r="F1303">
        <v>38</v>
      </c>
      <c r="G1303">
        <v>25</v>
      </c>
      <c r="H1303">
        <v>20</v>
      </c>
      <c r="I1303">
        <v>19</v>
      </c>
      <c r="J1303">
        <v>104</v>
      </c>
      <c r="K1303" t="s">
        <v>64</v>
      </c>
      <c r="L1303" t="s">
        <v>60</v>
      </c>
    </row>
    <row r="1304" spans="1:12" x14ac:dyDescent="0.25">
      <c r="A1304">
        <v>202306</v>
      </c>
      <c r="B1304" t="s">
        <v>230</v>
      </c>
      <c r="C1304" t="s">
        <v>59</v>
      </c>
      <c r="D1304" t="s">
        <v>14</v>
      </c>
      <c r="E1304">
        <v>93</v>
      </c>
      <c r="F1304">
        <v>38</v>
      </c>
      <c r="G1304">
        <v>24</v>
      </c>
      <c r="H1304">
        <v>23</v>
      </c>
      <c r="I1304">
        <v>17</v>
      </c>
      <c r="J1304">
        <v>93</v>
      </c>
      <c r="K1304" t="s">
        <v>64</v>
      </c>
      <c r="L1304" t="s">
        <v>30</v>
      </c>
    </row>
    <row r="1305" spans="1:12" x14ac:dyDescent="0.25">
      <c r="A1305">
        <v>202306</v>
      </c>
      <c r="B1305" t="s">
        <v>231</v>
      </c>
      <c r="C1305" t="s">
        <v>59</v>
      </c>
      <c r="D1305" t="s">
        <v>14</v>
      </c>
      <c r="E1305">
        <v>113</v>
      </c>
      <c r="F1305">
        <v>39</v>
      </c>
      <c r="G1305">
        <v>27</v>
      </c>
      <c r="H1305">
        <v>23</v>
      </c>
      <c r="I1305">
        <v>17</v>
      </c>
      <c r="J1305">
        <v>113</v>
      </c>
      <c r="K1305" t="s">
        <v>64</v>
      </c>
      <c r="L1305" t="s">
        <v>60</v>
      </c>
    </row>
    <row r="1306" spans="1:12" x14ac:dyDescent="0.25">
      <c r="A1306">
        <v>202306</v>
      </c>
      <c r="B1306" t="s">
        <v>232</v>
      </c>
      <c r="C1306" t="s">
        <v>59</v>
      </c>
      <c r="D1306" t="s">
        <v>14</v>
      </c>
      <c r="E1306">
        <v>84</v>
      </c>
      <c r="F1306">
        <v>39</v>
      </c>
      <c r="G1306">
        <v>19</v>
      </c>
      <c r="H1306">
        <v>22</v>
      </c>
      <c r="I1306">
        <v>14</v>
      </c>
      <c r="J1306">
        <v>84</v>
      </c>
      <c r="K1306" t="s">
        <v>64</v>
      </c>
      <c r="L1306" t="s">
        <v>30</v>
      </c>
    </row>
    <row r="1307" spans="1:12" x14ac:dyDescent="0.25">
      <c r="A1307">
        <v>202306</v>
      </c>
      <c r="B1307" t="s">
        <v>233</v>
      </c>
      <c r="C1307" t="s">
        <v>59</v>
      </c>
      <c r="D1307" t="s">
        <v>14</v>
      </c>
      <c r="E1307">
        <v>64</v>
      </c>
      <c r="F1307">
        <v>38</v>
      </c>
      <c r="G1307">
        <v>16</v>
      </c>
      <c r="H1307">
        <v>18</v>
      </c>
      <c r="I1307">
        <v>10</v>
      </c>
      <c r="J1307">
        <v>64</v>
      </c>
      <c r="K1307" t="s">
        <v>64</v>
      </c>
      <c r="L1307" t="s">
        <v>30</v>
      </c>
    </row>
    <row r="1308" spans="1:12" x14ac:dyDescent="0.25">
      <c r="A1308">
        <v>202306</v>
      </c>
      <c r="B1308" t="s">
        <v>234</v>
      </c>
      <c r="C1308" t="s">
        <v>59</v>
      </c>
      <c r="D1308" t="s">
        <v>14</v>
      </c>
      <c r="E1308">
        <v>77</v>
      </c>
      <c r="F1308">
        <v>39</v>
      </c>
      <c r="G1308">
        <v>17</v>
      </c>
      <c r="H1308">
        <v>21</v>
      </c>
      <c r="I1308">
        <v>11</v>
      </c>
      <c r="J1308">
        <v>77</v>
      </c>
      <c r="K1308" t="s">
        <v>64</v>
      </c>
      <c r="L1308" t="s">
        <v>30</v>
      </c>
    </row>
    <row r="1309" spans="1:12" x14ac:dyDescent="0.25">
      <c r="A1309">
        <v>202307</v>
      </c>
      <c r="B1309" t="s">
        <v>240</v>
      </c>
      <c r="C1309" t="s">
        <v>59</v>
      </c>
      <c r="D1309" t="s">
        <v>14</v>
      </c>
      <c r="E1309">
        <v>98</v>
      </c>
      <c r="F1309">
        <v>38</v>
      </c>
      <c r="G1309">
        <v>27</v>
      </c>
      <c r="H1309">
        <v>17</v>
      </c>
      <c r="I1309">
        <v>18</v>
      </c>
      <c r="J1309">
        <v>98</v>
      </c>
      <c r="K1309" t="s">
        <v>64</v>
      </c>
      <c r="L1309" t="s">
        <v>30</v>
      </c>
    </row>
    <row r="1310" spans="1:12" x14ac:dyDescent="0.25">
      <c r="A1310">
        <v>202307</v>
      </c>
      <c r="B1310" t="s">
        <v>241</v>
      </c>
      <c r="C1310" t="s">
        <v>59</v>
      </c>
      <c r="D1310" t="s">
        <v>14</v>
      </c>
      <c r="E1310">
        <v>79</v>
      </c>
      <c r="F1310">
        <v>37</v>
      </c>
      <c r="G1310">
        <v>27</v>
      </c>
      <c r="H1310">
        <v>18</v>
      </c>
      <c r="I1310">
        <v>14</v>
      </c>
      <c r="J1310">
        <v>79</v>
      </c>
      <c r="K1310" t="s">
        <v>64</v>
      </c>
      <c r="L1310" t="s">
        <v>30</v>
      </c>
    </row>
    <row r="1311" spans="1:12" x14ac:dyDescent="0.25">
      <c r="A1311">
        <v>202307</v>
      </c>
      <c r="B1311" t="s">
        <v>242</v>
      </c>
      <c r="C1311" t="s">
        <v>59</v>
      </c>
      <c r="D1311" t="s">
        <v>14</v>
      </c>
      <c r="E1311">
        <v>97</v>
      </c>
      <c r="F1311">
        <v>39</v>
      </c>
      <c r="G1311">
        <v>21</v>
      </c>
      <c r="H1311">
        <v>23</v>
      </c>
      <c r="I1311">
        <v>13</v>
      </c>
      <c r="J1311">
        <v>97</v>
      </c>
      <c r="K1311" t="s">
        <v>64</v>
      </c>
      <c r="L1311" t="s">
        <v>30</v>
      </c>
    </row>
    <row r="1312" spans="1:12" x14ac:dyDescent="0.25">
      <c r="A1312">
        <v>202307</v>
      </c>
      <c r="B1312" t="s">
        <v>243</v>
      </c>
      <c r="C1312" t="s">
        <v>59</v>
      </c>
      <c r="D1312" t="s">
        <v>14</v>
      </c>
      <c r="E1312">
        <v>88</v>
      </c>
      <c r="F1312">
        <v>39</v>
      </c>
      <c r="G1312">
        <v>22</v>
      </c>
      <c r="H1312">
        <v>23</v>
      </c>
      <c r="I1312">
        <v>17</v>
      </c>
      <c r="J1312">
        <v>88</v>
      </c>
      <c r="K1312" t="s">
        <v>64</v>
      </c>
      <c r="L1312" t="s">
        <v>30</v>
      </c>
    </row>
    <row r="1313" spans="1:12" x14ac:dyDescent="0.25">
      <c r="A1313">
        <v>202307</v>
      </c>
      <c r="B1313" t="s">
        <v>244</v>
      </c>
      <c r="C1313" t="s">
        <v>59</v>
      </c>
      <c r="D1313" t="s">
        <v>14</v>
      </c>
      <c r="E1313">
        <v>119</v>
      </c>
      <c r="F1313">
        <v>39</v>
      </c>
      <c r="G1313">
        <v>31</v>
      </c>
      <c r="H1313">
        <v>22</v>
      </c>
      <c r="I1313">
        <v>16</v>
      </c>
      <c r="J1313">
        <v>119</v>
      </c>
      <c r="K1313" t="s">
        <v>64</v>
      </c>
      <c r="L1313" t="s">
        <v>60</v>
      </c>
    </row>
    <row r="1314" spans="1:12" x14ac:dyDescent="0.25">
      <c r="A1314">
        <v>202307</v>
      </c>
      <c r="B1314" t="s">
        <v>245</v>
      </c>
      <c r="C1314" t="s">
        <v>59</v>
      </c>
      <c r="D1314" t="s">
        <v>14</v>
      </c>
      <c r="E1314">
        <v>113</v>
      </c>
      <c r="F1314">
        <v>38</v>
      </c>
      <c r="G1314">
        <v>38</v>
      </c>
      <c r="H1314">
        <v>12</v>
      </c>
      <c r="I1314">
        <v>24</v>
      </c>
      <c r="J1314">
        <v>113</v>
      </c>
      <c r="K1314" t="s">
        <v>64</v>
      </c>
      <c r="L1314" t="s">
        <v>60</v>
      </c>
    </row>
    <row r="1315" spans="1:12" x14ac:dyDescent="0.25">
      <c r="A1315">
        <v>202307</v>
      </c>
      <c r="B1315" t="s">
        <v>246</v>
      </c>
      <c r="C1315" t="s">
        <v>59</v>
      </c>
      <c r="D1315" t="s">
        <v>14</v>
      </c>
      <c r="E1315">
        <v>107</v>
      </c>
      <c r="F1315">
        <v>39</v>
      </c>
      <c r="G1315">
        <v>33</v>
      </c>
      <c r="H1315">
        <v>12</v>
      </c>
      <c r="I1315">
        <v>21</v>
      </c>
      <c r="J1315">
        <v>107</v>
      </c>
      <c r="K1315" t="s">
        <v>64</v>
      </c>
      <c r="L1315" t="s">
        <v>60</v>
      </c>
    </row>
    <row r="1316" spans="1:12" x14ac:dyDescent="0.25">
      <c r="A1316">
        <v>202307</v>
      </c>
      <c r="B1316" t="s">
        <v>247</v>
      </c>
      <c r="C1316" t="s">
        <v>59</v>
      </c>
      <c r="D1316" t="s">
        <v>14</v>
      </c>
      <c r="E1316">
        <v>98</v>
      </c>
      <c r="F1316">
        <v>39</v>
      </c>
      <c r="G1316">
        <v>34</v>
      </c>
      <c r="H1316">
        <v>15</v>
      </c>
      <c r="I1316">
        <v>18</v>
      </c>
      <c r="J1316">
        <v>98</v>
      </c>
      <c r="K1316" t="s">
        <v>64</v>
      </c>
      <c r="L1316" t="s">
        <v>30</v>
      </c>
    </row>
    <row r="1317" spans="1:12" x14ac:dyDescent="0.25">
      <c r="A1317">
        <v>202307</v>
      </c>
      <c r="B1317" t="s">
        <v>248</v>
      </c>
      <c r="C1317" t="s">
        <v>59</v>
      </c>
      <c r="D1317" t="s">
        <v>14</v>
      </c>
      <c r="E1317">
        <v>92</v>
      </c>
      <c r="F1317">
        <v>38</v>
      </c>
      <c r="G1317">
        <v>30</v>
      </c>
      <c r="H1317">
        <v>13</v>
      </c>
      <c r="I1317">
        <v>11</v>
      </c>
      <c r="J1317">
        <v>92</v>
      </c>
      <c r="K1317" t="s">
        <v>64</v>
      </c>
      <c r="L1317" t="s">
        <v>30</v>
      </c>
    </row>
    <row r="1318" spans="1:12" x14ac:dyDescent="0.25">
      <c r="A1318">
        <v>202307</v>
      </c>
      <c r="B1318" t="s">
        <v>249</v>
      </c>
      <c r="C1318" t="s">
        <v>59</v>
      </c>
      <c r="D1318" t="s">
        <v>14</v>
      </c>
      <c r="E1318">
        <v>84</v>
      </c>
      <c r="F1318">
        <v>39</v>
      </c>
      <c r="G1318">
        <v>18</v>
      </c>
      <c r="H1318">
        <v>16</v>
      </c>
      <c r="I1318">
        <v>12</v>
      </c>
      <c r="J1318">
        <v>84</v>
      </c>
      <c r="K1318" t="s">
        <v>64</v>
      </c>
      <c r="L1318" t="s">
        <v>30</v>
      </c>
    </row>
    <row r="1319" spans="1:12" x14ac:dyDescent="0.25">
      <c r="A1319">
        <v>202307</v>
      </c>
      <c r="B1319" t="s">
        <v>250</v>
      </c>
      <c r="C1319" t="s">
        <v>59</v>
      </c>
      <c r="D1319" t="s">
        <v>14</v>
      </c>
      <c r="E1319">
        <v>151</v>
      </c>
      <c r="F1319">
        <v>40</v>
      </c>
      <c r="G1319">
        <v>29</v>
      </c>
      <c r="H1319">
        <v>14</v>
      </c>
      <c r="I1319">
        <v>18</v>
      </c>
      <c r="J1319">
        <v>151</v>
      </c>
      <c r="K1319" t="s">
        <v>64</v>
      </c>
      <c r="L1319" t="s">
        <v>60</v>
      </c>
    </row>
    <row r="1320" spans="1:12" x14ac:dyDescent="0.25">
      <c r="A1320">
        <v>202307</v>
      </c>
      <c r="B1320" t="s">
        <v>251</v>
      </c>
      <c r="C1320" t="s">
        <v>59</v>
      </c>
      <c r="D1320" t="s">
        <v>14</v>
      </c>
      <c r="E1320">
        <v>136</v>
      </c>
      <c r="F1320">
        <v>40</v>
      </c>
      <c r="G1320">
        <v>29</v>
      </c>
      <c r="H1320">
        <v>20</v>
      </c>
      <c r="I1320">
        <v>15</v>
      </c>
      <c r="J1320">
        <v>136</v>
      </c>
      <c r="K1320" t="s">
        <v>64</v>
      </c>
      <c r="L1320" t="s">
        <v>60</v>
      </c>
    </row>
    <row r="1321" spans="1:12" x14ac:dyDescent="0.25">
      <c r="A1321">
        <v>202307</v>
      </c>
      <c r="B1321" t="s">
        <v>252</v>
      </c>
      <c r="C1321" t="s">
        <v>59</v>
      </c>
      <c r="D1321" t="s">
        <v>14</v>
      </c>
      <c r="E1321">
        <v>120</v>
      </c>
      <c r="F1321">
        <v>42</v>
      </c>
      <c r="G1321">
        <v>23</v>
      </c>
      <c r="H1321">
        <v>29</v>
      </c>
      <c r="I1321">
        <v>21</v>
      </c>
      <c r="J1321">
        <v>120</v>
      </c>
      <c r="K1321" t="s">
        <v>64</v>
      </c>
      <c r="L1321" t="s">
        <v>60</v>
      </c>
    </row>
    <row r="1322" spans="1:12" x14ac:dyDescent="0.25">
      <c r="A1322">
        <v>202307</v>
      </c>
      <c r="B1322" t="s">
        <v>253</v>
      </c>
      <c r="C1322" t="s">
        <v>59</v>
      </c>
      <c r="D1322" t="s">
        <v>14</v>
      </c>
      <c r="E1322">
        <v>104</v>
      </c>
      <c r="F1322">
        <v>42</v>
      </c>
      <c r="G1322">
        <v>21</v>
      </c>
      <c r="H1322">
        <v>32</v>
      </c>
      <c r="I1322">
        <v>21</v>
      </c>
      <c r="J1322">
        <v>104</v>
      </c>
      <c r="K1322" t="s">
        <v>64</v>
      </c>
      <c r="L1322" t="s">
        <v>60</v>
      </c>
    </row>
    <row r="1323" spans="1:12" x14ac:dyDescent="0.25">
      <c r="A1323">
        <v>202307</v>
      </c>
      <c r="B1323" t="s">
        <v>254</v>
      </c>
      <c r="C1323" t="s">
        <v>59</v>
      </c>
      <c r="D1323" t="s">
        <v>14</v>
      </c>
      <c r="E1323">
        <v>90</v>
      </c>
      <c r="F1323">
        <v>42</v>
      </c>
      <c r="G1323">
        <v>20</v>
      </c>
      <c r="H1323">
        <v>23</v>
      </c>
      <c r="I1323">
        <v>19</v>
      </c>
      <c r="J1323">
        <v>90</v>
      </c>
      <c r="K1323" t="s">
        <v>64</v>
      </c>
      <c r="L1323" t="s">
        <v>30</v>
      </c>
    </row>
    <row r="1324" spans="1:12" x14ac:dyDescent="0.25">
      <c r="A1324">
        <v>202307</v>
      </c>
      <c r="B1324" t="s">
        <v>255</v>
      </c>
      <c r="C1324" t="s">
        <v>59</v>
      </c>
      <c r="D1324" t="s">
        <v>14</v>
      </c>
      <c r="E1324">
        <v>101</v>
      </c>
      <c r="F1324">
        <v>41</v>
      </c>
      <c r="G1324">
        <v>21</v>
      </c>
      <c r="H1324">
        <v>23</v>
      </c>
      <c r="I1324">
        <v>17</v>
      </c>
      <c r="J1324">
        <v>101</v>
      </c>
      <c r="K1324" t="s">
        <v>64</v>
      </c>
      <c r="L1324" t="s">
        <v>60</v>
      </c>
    </row>
    <row r="1325" spans="1:12" x14ac:dyDescent="0.25">
      <c r="A1325">
        <v>202307</v>
      </c>
      <c r="B1325" t="s">
        <v>256</v>
      </c>
      <c r="C1325" t="s">
        <v>59</v>
      </c>
      <c r="D1325" t="s">
        <v>14</v>
      </c>
      <c r="E1325">
        <v>97</v>
      </c>
      <c r="F1325">
        <v>41</v>
      </c>
      <c r="G1325">
        <v>19</v>
      </c>
      <c r="H1325">
        <v>24</v>
      </c>
      <c r="I1325">
        <v>16</v>
      </c>
      <c r="J1325">
        <v>97</v>
      </c>
      <c r="K1325" t="s">
        <v>64</v>
      </c>
      <c r="L1325" t="s">
        <v>30</v>
      </c>
    </row>
    <row r="1326" spans="1:12" x14ac:dyDescent="0.25">
      <c r="A1326">
        <v>202307</v>
      </c>
      <c r="B1326" t="s">
        <v>257</v>
      </c>
      <c r="C1326" t="s">
        <v>59</v>
      </c>
      <c r="D1326" t="s">
        <v>14</v>
      </c>
      <c r="E1326">
        <v>114</v>
      </c>
      <c r="F1326" t="s">
        <v>14</v>
      </c>
      <c r="G1326">
        <v>21</v>
      </c>
      <c r="H1326">
        <v>23</v>
      </c>
      <c r="I1326">
        <v>16</v>
      </c>
      <c r="J1326">
        <v>114</v>
      </c>
      <c r="K1326" t="s">
        <v>64</v>
      </c>
      <c r="L1326" t="s">
        <v>60</v>
      </c>
    </row>
    <row r="1327" spans="1:12" x14ac:dyDescent="0.25">
      <c r="A1327">
        <v>202307</v>
      </c>
      <c r="B1327" t="s">
        <v>258</v>
      </c>
      <c r="C1327" t="s">
        <v>59</v>
      </c>
      <c r="D1327" t="s">
        <v>14</v>
      </c>
      <c r="E1327">
        <v>130</v>
      </c>
      <c r="F1327" t="s">
        <v>14</v>
      </c>
      <c r="G1327">
        <v>22</v>
      </c>
      <c r="H1327">
        <v>22</v>
      </c>
      <c r="I1327">
        <v>15</v>
      </c>
      <c r="J1327">
        <v>130</v>
      </c>
      <c r="K1327" t="s">
        <v>64</v>
      </c>
      <c r="L1327" t="s">
        <v>60</v>
      </c>
    </row>
    <row r="1328" spans="1:12" x14ac:dyDescent="0.25">
      <c r="A1328">
        <v>202307</v>
      </c>
      <c r="B1328" t="s">
        <v>259</v>
      </c>
      <c r="C1328" t="s">
        <v>59</v>
      </c>
      <c r="D1328" t="s">
        <v>14</v>
      </c>
      <c r="E1328">
        <v>110</v>
      </c>
      <c r="F1328" t="s">
        <v>14</v>
      </c>
      <c r="G1328">
        <v>21</v>
      </c>
      <c r="H1328">
        <v>30</v>
      </c>
      <c r="I1328">
        <v>15</v>
      </c>
      <c r="J1328">
        <v>110</v>
      </c>
      <c r="K1328" t="s">
        <v>64</v>
      </c>
      <c r="L1328" t="s">
        <v>60</v>
      </c>
    </row>
    <row r="1329" spans="1:12" x14ac:dyDescent="0.25">
      <c r="A1329">
        <v>202307</v>
      </c>
      <c r="B1329" t="s">
        <v>260</v>
      </c>
      <c r="C1329" t="s">
        <v>59</v>
      </c>
      <c r="D1329" t="s">
        <v>14</v>
      </c>
      <c r="E1329">
        <v>112</v>
      </c>
      <c r="F1329">
        <v>28</v>
      </c>
      <c r="G1329">
        <v>24</v>
      </c>
      <c r="H1329">
        <v>32</v>
      </c>
      <c r="I1329">
        <v>20</v>
      </c>
      <c r="J1329">
        <v>112</v>
      </c>
      <c r="K1329" t="s">
        <v>64</v>
      </c>
      <c r="L1329" t="s">
        <v>60</v>
      </c>
    </row>
    <row r="1330" spans="1:12" x14ac:dyDescent="0.25">
      <c r="A1330">
        <v>202307</v>
      </c>
      <c r="B1330" t="s">
        <v>261</v>
      </c>
      <c r="C1330" t="s">
        <v>59</v>
      </c>
      <c r="D1330" t="s">
        <v>14</v>
      </c>
      <c r="E1330">
        <v>125</v>
      </c>
      <c r="F1330">
        <v>29</v>
      </c>
      <c r="G1330">
        <v>24</v>
      </c>
      <c r="H1330">
        <v>33</v>
      </c>
      <c r="I1330">
        <v>20</v>
      </c>
      <c r="J1330">
        <v>125</v>
      </c>
      <c r="K1330" t="s">
        <v>64</v>
      </c>
      <c r="L1330" t="s">
        <v>60</v>
      </c>
    </row>
    <row r="1331" spans="1:12" x14ac:dyDescent="0.25">
      <c r="A1331">
        <v>202307</v>
      </c>
      <c r="B1331" t="s">
        <v>262</v>
      </c>
      <c r="C1331" t="s">
        <v>59</v>
      </c>
      <c r="D1331" t="s">
        <v>14</v>
      </c>
      <c r="E1331">
        <v>146</v>
      </c>
      <c r="F1331">
        <v>27</v>
      </c>
      <c r="G1331">
        <v>23</v>
      </c>
      <c r="H1331">
        <v>22</v>
      </c>
      <c r="I1331">
        <v>13</v>
      </c>
      <c r="J1331">
        <v>146</v>
      </c>
      <c r="K1331" t="s">
        <v>64</v>
      </c>
      <c r="L1331" t="s">
        <v>60</v>
      </c>
    </row>
    <row r="1332" spans="1:12" x14ac:dyDescent="0.25">
      <c r="A1332">
        <v>202307</v>
      </c>
      <c r="B1332" t="s">
        <v>263</v>
      </c>
      <c r="C1332" t="s">
        <v>59</v>
      </c>
      <c r="D1332" t="s">
        <v>14</v>
      </c>
      <c r="E1332">
        <v>104</v>
      </c>
      <c r="F1332">
        <v>25</v>
      </c>
      <c r="G1332">
        <v>19</v>
      </c>
      <c r="H1332">
        <v>22</v>
      </c>
      <c r="I1332">
        <v>12</v>
      </c>
      <c r="J1332">
        <v>104</v>
      </c>
      <c r="K1332" t="s">
        <v>64</v>
      </c>
      <c r="L1332" t="s">
        <v>60</v>
      </c>
    </row>
    <row r="1333" spans="1:12" x14ac:dyDescent="0.25">
      <c r="A1333">
        <v>202307</v>
      </c>
      <c r="B1333" t="s">
        <v>264</v>
      </c>
      <c r="C1333" t="s">
        <v>59</v>
      </c>
      <c r="D1333" t="s">
        <v>14</v>
      </c>
      <c r="E1333">
        <v>117</v>
      </c>
      <c r="F1333">
        <v>26</v>
      </c>
      <c r="G1333">
        <v>27</v>
      </c>
      <c r="H1333">
        <v>19</v>
      </c>
      <c r="I1333">
        <v>19</v>
      </c>
      <c r="J1333">
        <v>117</v>
      </c>
      <c r="K1333" t="s">
        <v>64</v>
      </c>
      <c r="L1333" t="s">
        <v>60</v>
      </c>
    </row>
    <row r="1334" spans="1:12" x14ac:dyDescent="0.25">
      <c r="A1334">
        <v>202307</v>
      </c>
      <c r="B1334" t="s">
        <v>265</v>
      </c>
      <c r="C1334" t="s">
        <v>59</v>
      </c>
      <c r="D1334" t="s">
        <v>14</v>
      </c>
      <c r="E1334">
        <v>124</v>
      </c>
      <c r="F1334">
        <v>26</v>
      </c>
      <c r="G1334">
        <v>24</v>
      </c>
      <c r="H1334">
        <v>28</v>
      </c>
      <c r="I1334">
        <v>18</v>
      </c>
      <c r="J1334">
        <v>124</v>
      </c>
      <c r="K1334" t="s">
        <v>64</v>
      </c>
      <c r="L1334" t="s">
        <v>60</v>
      </c>
    </row>
    <row r="1335" spans="1:12" x14ac:dyDescent="0.25">
      <c r="A1335">
        <v>202307</v>
      </c>
      <c r="B1335" t="s">
        <v>266</v>
      </c>
      <c r="C1335" t="s">
        <v>59</v>
      </c>
      <c r="D1335" t="s">
        <v>14</v>
      </c>
      <c r="E1335">
        <v>129</v>
      </c>
      <c r="F1335">
        <v>26</v>
      </c>
      <c r="G1335">
        <v>34</v>
      </c>
      <c r="H1335">
        <v>25</v>
      </c>
      <c r="I1335">
        <v>24</v>
      </c>
      <c r="J1335">
        <v>129</v>
      </c>
      <c r="K1335" t="s">
        <v>64</v>
      </c>
      <c r="L1335" t="s">
        <v>60</v>
      </c>
    </row>
    <row r="1336" spans="1:12" x14ac:dyDescent="0.25">
      <c r="A1336">
        <v>202307</v>
      </c>
      <c r="B1336" t="s">
        <v>267</v>
      </c>
      <c r="C1336" t="s">
        <v>59</v>
      </c>
      <c r="D1336" t="s">
        <v>14</v>
      </c>
      <c r="E1336">
        <v>129</v>
      </c>
      <c r="F1336">
        <v>28</v>
      </c>
      <c r="G1336">
        <v>31</v>
      </c>
      <c r="H1336">
        <v>23</v>
      </c>
      <c r="I1336">
        <v>21</v>
      </c>
      <c r="J1336">
        <v>129</v>
      </c>
      <c r="K1336" t="s">
        <v>64</v>
      </c>
      <c r="L1336" t="s">
        <v>60</v>
      </c>
    </row>
    <row r="1337" spans="1:12" x14ac:dyDescent="0.25">
      <c r="A1337">
        <v>202307</v>
      </c>
      <c r="B1337" t="s">
        <v>268</v>
      </c>
      <c r="C1337" t="s">
        <v>59</v>
      </c>
      <c r="D1337" t="s">
        <v>14</v>
      </c>
      <c r="E1337">
        <v>117</v>
      </c>
      <c r="F1337">
        <v>27</v>
      </c>
      <c r="G1337">
        <v>21</v>
      </c>
      <c r="H1337">
        <v>26</v>
      </c>
      <c r="I1337">
        <v>17</v>
      </c>
      <c r="J1337">
        <v>117</v>
      </c>
      <c r="K1337" t="s">
        <v>64</v>
      </c>
      <c r="L1337" t="s">
        <v>60</v>
      </c>
    </row>
    <row r="1338" spans="1:12" x14ac:dyDescent="0.25">
      <c r="A1338">
        <v>202307</v>
      </c>
      <c r="B1338" t="s">
        <v>269</v>
      </c>
      <c r="C1338" t="s">
        <v>59</v>
      </c>
      <c r="D1338" t="s">
        <v>14</v>
      </c>
      <c r="E1338">
        <v>129</v>
      </c>
      <c r="F1338">
        <v>27</v>
      </c>
      <c r="G1338">
        <v>22</v>
      </c>
      <c r="H1338">
        <v>26</v>
      </c>
      <c r="I1338">
        <v>13</v>
      </c>
      <c r="J1338">
        <v>129</v>
      </c>
      <c r="K1338" t="s">
        <v>64</v>
      </c>
      <c r="L1338" t="s">
        <v>60</v>
      </c>
    </row>
    <row r="1339" spans="1:12" x14ac:dyDescent="0.25">
      <c r="A1339">
        <v>202307</v>
      </c>
      <c r="B1339" t="s">
        <v>270</v>
      </c>
      <c r="C1339" t="s">
        <v>59</v>
      </c>
      <c r="D1339" t="s">
        <v>14</v>
      </c>
      <c r="E1339">
        <v>115</v>
      </c>
      <c r="F1339">
        <v>26</v>
      </c>
      <c r="G1339">
        <v>18</v>
      </c>
      <c r="H1339">
        <v>24</v>
      </c>
      <c r="I1339">
        <v>14</v>
      </c>
      <c r="J1339">
        <v>115</v>
      </c>
      <c r="K1339" t="s">
        <v>64</v>
      </c>
      <c r="L1339" t="s">
        <v>60</v>
      </c>
    </row>
    <row r="1340" spans="1:12" x14ac:dyDescent="0.25">
      <c r="A1340">
        <v>202308</v>
      </c>
      <c r="B1340" t="s">
        <v>298</v>
      </c>
      <c r="C1340" t="s">
        <v>59</v>
      </c>
      <c r="D1340" t="s">
        <v>14</v>
      </c>
      <c r="E1340">
        <v>103</v>
      </c>
      <c r="F1340">
        <v>28</v>
      </c>
      <c r="G1340">
        <v>17</v>
      </c>
      <c r="H1340">
        <v>20</v>
      </c>
      <c r="I1340">
        <v>14</v>
      </c>
      <c r="J1340">
        <v>103</v>
      </c>
      <c r="K1340" t="s">
        <v>64</v>
      </c>
      <c r="L1340" t="s">
        <v>60</v>
      </c>
    </row>
    <row r="1341" spans="1:12" x14ac:dyDescent="0.25">
      <c r="A1341">
        <v>202308</v>
      </c>
      <c r="B1341" t="s">
        <v>299</v>
      </c>
      <c r="C1341" t="s">
        <v>59</v>
      </c>
      <c r="D1341" t="s">
        <v>14</v>
      </c>
      <c r="E1341">
        <v>99</v>
      </c>
      <c r="F1341">
        <v>29</v>
      </c>
      <c r="G1341">
        <v>18</v>
      </c>
      <c r="H1341">
        <v>23</v>
      </c>
      <c r="I1341">
        <v>13</v>
      </c>
      <c r="J1341">
        <v>99</v>
      </c>
      <c r="K1341" t="s">
        <v>64</v>
      </c>
      <c r="L1341" t="s">
        <v>30</v>
      </c>
    </row>
    <row r="1342" spans="1:12" x14ac:dyDescent="0.25">
      <c r="A1342">
        <v>202308</v>
      </c>
      <c r="B1342" t="s">
        <v>300</v>
      </c>
      <c r="C1342" t="s">
        <v>59</v>
      </c>
      <c r="D1342" t="s">
        <v>14</v>
      </c>
      <c r="E1342">
        <v>106</v>
      </c>
      <c r="F1342">
        <v>28</v>
      </c>
      <c r="G1342">
        <v>21</v>
      </c>
      <c r="H1342">
        <v>22</v>
      </c>
      <c r="I1342">
        <v>14</v>
      </c>
      <c r="J1342">
        <v>106</v>
      </c>
      <c r="K1342" t="s">
        <v>64</v>
      </c>
      <c r="L1342" t="s">
        <v>60</v>
      </c>
    </row>
    <row r="1343" spans="1:12" x14ac:dyDescent="0.25">
      <c r="A1343">
        <v>202308</v>
      </c>
      <c r="B1343" t="s">
        <v>301</v>
      </c>
      <c r="C1343" t="s">
        <v>59</v>
      </c>
      <c r="D1343" t="s">
        <v>14</v>
      </c>
      <c r="E1343">
        <v>110</v>
      </c>
      <c r="F1343">
        <v>27</v>
      </c>
      <c r="G1343">
        <v>19</v>
      </c>
      <c r="H1343">
        <v>25</v>
      </c>
      <c r="I1343">
        <v>13</v>
      </c>
      <c r="J1343">
        <v>110</v>
      </c>
      <c r="K1343" t="s">
        <v>64</v>
      </c>
      <c r="L1343" t="s">
        <v>60</v>
      </c>
    </row>
    <row r="1344" spans="1:12" x14ac:dyDescent="0.25">
      <c r="A1344">
        <v>202308</v>
      </c>
      <c r="B1344" t="s">
        <v>271</v>
      </c>
      <c r="C1344" t="s">
        <v>59</v>
      </c>
      <c r="D1344" t="s">
        <v>14</v>
      </c>
      <c r="E1344">
        <v>111</v>
      </c>
      <c r="F1344">
        <v>26</v>
      </c>
      <c r="G1344">
        <v>18</v>
      </c>
      <c r="H1344">
        <v>26</v>
      </c>
      <c r="I1344">
        <v>12</v>
      </c>
      <c r="J1344">
        <v>111</v>
      </c>
      <c r="K1344" t="s">
        <v>64</v>
      </c>
      <c r="L1344" t="s">
        <v>60</v>
      </c>
    </row>
    <row r="1345" spans="1:12" x14ac:dyDescent="0.25">
      <c r="A1345">
        <v>202308</v>
      </c>
      <c r="B1345" t="s">
        <v>272</v>
      </c>
      <c r="C1345" t="s">
        <v>59</v>
      </c>
      <c r="D1345" t="s">
        <v>14</v>
      </c>
      <c r="E1345">
        <v>118</v>
      </c>
      <c r="F1345">
        <v>26</v>
      </c>
      <c r="G1345">
        <v>22</v>
      </c>
      <c r="H1345">
        <v>23</v>
      </c>
      <c r="I1345">
        <v>14</v>
      </c>
      <c r="J1345">
        <v>118</v>
      </c>
      <c r="K1345" t="s">
        <v>64</v>
      </c>
      <c r="L1345" t="s">
        <v>60</v>
      </c>
    </row>
    <row r="1346" spans="1:12" x14ac:dyDescent="0.25">
      <c r="A1346">
        <v>202308</v>
      </c>
      <c r="B1346" t="s">
        <v>273</v>
      </c>
      <c r="C1346" t="s">
        <v>59</v>
      </c>
      <c r="D1346" t="s">
        <v>14</v>
      </c>
      <c r="E1346">
        <v>139</v>
      </c>
      <c r="F1346">
        <v>25</v>
      </c>
      <c r="G1346">
        <v>31</v>
      </c>
      <c r="H1346">
        <v>28</v>
      </c>
      <c r="I1346">
        <v>18</v>
      </c>
      <c r="J1346">
        <v>139</v>
      </c>
      <c r="K1346" t="s">
        <v>64</v>
      </c>
      <c r="L1346" t="s">
        <v>60</v>
      </c>
    </row>
    <row r="1347" spans="1:12" x14ac:dyDescent="0.25">
      <c r="A1347">
        <v>202308</v>
      </c>
      <c r="B1347" t="s">
        <v>274</v>
      </c>
      <c r="C1347" t="s">
        <v>59</v>
      </c>
      <c r="D1347" t="s">
        <v>14</v>
      </c>
      <c r="E1347">
        <v>105</v>
      </c>
      <c r="F1347">
        <v>26</v>
      </c>
      <c r="G1347">
        <v>19</v>
      </c>
      <c r="H1347">
        <v>22</v>
      </c>
      <c r="I1347">
        <v>12</v>
      </c>
      <c r="J1347">
        <v>105</v>
      </c>
      <c r="K1347" t="s">
        <v>64</v>
      </c>
      <c r="L1347" t="s">
        <v>60</v>
      </c>
    </row>
    <row r="1348" spans="1:12" x14ac:dyDescent="0.25">
      <c r="A1348">
        <v>202308</v>
      </c>
      <c r="B1348" t="s">
        <v>275</v>
      </c>
      <c r="C1348" t="s">
        <v>59</v>
      </c>
      <c r="D1348" t="s">
        <v>14</v>
      </c>
      <c r="E1348">
        <v>104</v>
      </c>
      <c r="F1348">
        <v>27</v>
      </c>
      <c r="G1348">
        <v>16</v>
      </c>
      <c r="H1348">
        <v>24</v>
      </c>
      <c r="I1348">
        <v>10</v>
      </c>
      <c r="J1348">
        <v>104</v>
      </c>
      <c r="K1348" t="s">
        <v>64</v>
      </c>
      <c r="L1348" t="s">
        <v>60</v>
      </c>
    </row>
    <row r="1349" spans="1:12" x14ac:dyDescent="0.25">
      <c r="A1349">
        <v>202308</v>
      </c>
      <c r="B1349" t="s">
        <v>276</v>
      </c>
      <c r="C1349" t="s">
        <v>59</v>
      </c>
      <c r="D1349" t="s">
        <v>14</v>
      </c>
      <c r="E1349">
        <v>102</v>
      </c>
      <c r="F1349">
        <v>26</v>
      </c>
      <c r="G1349">
        <v>16</v>
      </c>
      <c r="H1349">
        <v>32</v>
      </c>
      <c r="I1349">
        <v>10</v>
      </c>
      <c r="J1349">
        <v>102</v>
      </c>
      <c r="K1349" t="s">
        <v>64</v>
      </c>
      <c r="L1349" t="s">
        <v>60</v>
      </c>
    </row>
    <row r="1350" spans="1:12" x14ac:dyDescent="0.25">
      <c r="A1350">
        <v>202308</v>
      </c>
      <c r="B1350" t="s">
        <v>277</v>
      </c>
      <c r="C1350" t="s">
        <v>59</v>
      </c>
      <c r="D1350" t="s">
        <v>14</v>
      </c>
      <c r="E1350">
        <v>119</v>
      </c>
      <c r="F1350">
        <v>28</v>
      </c>
      <c r="G1350">
        <v>21</v>
      </c>
      <c r="H1350">
        <v>32</v>
      </c>
      <c r="I1350">
        <v>14</v>
      </c>
      <c r="J1350">
        <v>119</v>
      </c>
      <c r="K1350" t="s">
        <v>64</v>
      </c>
      <c r="L1350" t="s">
        <v>60</v>
      </c>
    </row>
    <row r="1351" spans="1:12" x14ac:dyDescent="0.25">
      <c r="A1351">
        <v>202308</v>
      </c>
      <c r="B1351" t="s">
        <v>278</v>
      </c>
      <c r="C1351" t="s">
        <v>59</v>
      </c>
      <c r="D1351" t="s">
        <v>14</v>
      </c>
      <c r="E1351">
        <v>126</v>
      </c>
      <c r="F1351">
        <v>27</v>
      </c>
      <c r="G1351">
        <v>20</v>
      </c>
      <c r="H1351">
        <v>29</v>
      </c>
      <c r="I1351">
        <v>15</v>
      </c>
      <c r="J1351">
        <v>126</v>
      </c>
      <c r="K1351" t="s">
        <v>64</v>
      </c>
      <c r="L1351" t="s">
        <v>60</v>
      </c>
    </row>
    <row r="1352" spans="1:12" x14ac:dyDescent="0.25">
      <c r="A1352">
        <v>202308</v>
      </c>
      <c r="B1352" t="s">
        <v>279</v>
      </c>
      <c r="C1352" t="s">
        <v>59</v>
      </c>
      <c r="D1352" t="s">
        <v>14</v>
      </c>
      <c r="E1352">
        <v>128</v>
      </c>
      <c r="F1352">
        <v>26</v>
      </c>
      <c r="G1352">
        <v>22</v>
      </c>
      <c r="H1352">
        <v>26</v>
      </c>
      <c r="I1352">
        <v>13</v>
      </c>
      <c r="J1352">
        <v>128</v>
      </c>
      <c r="K1352" t="s">
        <v>64</v>
      </c>
      <c r="L1352" t="s">
        <v>60</v>
      </c>
    </row>
    <row r="1353" spans="1:12" x14ac:dyDescent="0.25">
      <c r="A1353">
        <v>202308</v>
      </c>
      <c r="B1353" t="s">
        <v>280</v>
      </c>
      <c r="C1353" t="s">
        <v>59</v>
      </c>
      <c r="D1353" t="s">
        <v>14</v>
      </c>
      <c r="E1353">
        <v>115</v>
      </c>
      <c r="F1353">
        <v>26</v>
      </c>
      <c r="G1353">
        <v>19</v>
      </c>
      <c r="H1353">
        <v>27</v>
      </c>
      <c r="I1353">
        <v>14</v>
      </c>
      <c r="J1353">
        <v>115</v>
      </c>
      <c r="K1353" t="s">
        <v>64</v>
      </c>
      <c r="L1353" t="s">
        <v>60</v>
      </c>
    </row>
    <row r="1354" spans="1:12" x14ac:dyDescent="0.25">
      <c r="A1354">
        <v>202308</v>
      </c>
      <c r="B1354" t="s">
        <v>281</v>
      </c>
      <c r="C1354" t="s">
        <v>59</v>
      </c>
      <c r="D1354" t="s">
        <v>14</v>
      </c>
      <c r="E1354">
        <v>122</v>
      </c>
      <c r="F1354">
        <v>28</v>
      </c>
      <c r="G1354">
        <v>23</v>
      </c>
      <c r="H1354">
        <v>30</v>
      </c>
      <c r="I1354">
        <v>18</v>
      </c>
      <c r="J1354">
        <v>122</v>
      </c>
      <c r="K1354" t="s">
        <v>64</v>
      </c>
      <c r="L1354" t="s">
        <v>60</v>
      </c>
    </row>
    <row r="1355" spans="1:12" x14ac:dyDescent="0.25">
      <c r="A1355">
        <v>202308</v>
      </c>
      <c r="B1355" t="s">
        <v>282</v>
      </c>
      <c r="C1355" t="s">
        <v>59</v>
      </c>
      <c r="D1355" t="s">
        <v>14</v>
      </c>
      <c r="E1355">
        <v>138</v>
      </c>
      <c r="F1355">
        <v>27</v>
      </c>
      <c r="G1355">
        <v>24</v>
      </c>
      <c r="H1355">
        <v>29</v>
      </c>
      <c r="I1355">
        <v>15</v>
      </c>
      <c r="J1355">
        <v>138</v>
      </c>
      <c r="K1355" t="s">
        <v>64</v>
      </c>
      <c r="L1355" t="s">
        <v>60</v>
      </c>
    </row>
    <row r="1356" spans="1:12" x14ac:dyDescent="0.25">
      <c r="A1356">
        <v>202308</v>
      </c>
      <c r="B1356" t="s">
        <v>283</v>
      </c>
      <c r="C1356" t="s">
        <v>59</v>
      </c>
      <c r="D1356" t="s">
        <v>14</v>
      </c>
      <c r="E1356">
        <v>111</v>
      </c>
      <c r="F1356">
        <v>27</v>
      </c>
      <c r="G1356">
        <v>23</v>
      </c>
      <c r="H1356">
        <v>23</v>
      </c>
      <c r="I1356">
        <v>18</v>
      </c>
      <c r="J1356">
        <v>111</v>
      </c>
      <c r="K1356" t="s">
        <v>64</v>
      </c>
      <c r="L1356" t="s">
        <v>60</v>
      </c>
    </row>
    <row r="1357" spans="1:12" x14ac:dyDescent="0.25">
      <c r="A1357">
        <v>202308</v>
      </c>
      <c r="B1357" t="s">
        <v>284</v>
      </c>
      <c r="C1357" t="s">
        <v>59</v>
      </c>
      <c r="D1357" t="s">
        <v>14</v>
      </c>
      <c r="E1357">
        <v>82</v>
      </c>
      <c r="F1357">
        <v>26</v>
      </c>
      <c r="G1357">
        <v>15</v>
      </c>
      <c r="H1357">
        <v>25</v>
      </c>
      <c r="I1357">
        <v>12</v>
      </c>
      <c r="J1357">
        <v>82</v>
      </c>
      <c r="K1357" t="s">
        <v>64</v>
      </c>
      <c r="L1357" t="s">
        <v>30</v>
      </c>
    </row>
    <row r="1358" spans="1:12" x14ac:dyDescent="0.25">
      <c r="A1358">
        <v>202308</v>
      </c>
      <c r="B1358" t="s">
        <v>285</v>
      </c>
      <c r="C1358" t="s">
        <v>59</v>
      </c>
      <c r="D1358" t="s">
        <v>14</v>
      </c>
      <c r="E1358">
        <v>127</v>
      </c>
      <c r="F1358">
        <v>27</v>
      </c>
      <c r="G1358">
        <v>23</v>
      </c>
      <c r="H1358">
        <v>29</v>
      </c>
      <c r="I1358">
        <v>16</v>
      </c>
      <c r="J1358">
        <v>127</v>
      </c>
      <c r="K1358" t="s">
        <v>64</v>
      </c>
      <c r="L1358" t="s">
        <v>60</v>
      </c>
    </row>
    <row r="1359" spans="1:12" x14ac:dyDescent="0.25">
      <c r="A1359">
        <v>202308</v>
      </c>
      <c r="B1359" t="s">
        <v>286</v>
      </c>
      <c r="C1359" t="s">
        <v>59</v>
      </c>
      <c r="D1359" t="s">
        <v>14</v>
      </c>
      <c r="E1359">
        <v>113</v>
      </c>
      <c r="F1359">
        <v>27</v>
      </c>
      <c r="G1359">
        <v>17</v>
      </c>
      <c r="H1359">
        <v>28</v>
      </c>
      <c r="I1359">
        <v>10</v>
      </c>
      <c r="J1359">
        <v>113</v>
      </c>
      <c r="K1359" t="s">
        <v>64</v>
      </c>
      <c r="L1359" t="s">
        <v>60</v>
      </c>
    </row>
    <row r="1360" spans="1:12" x14ac:dyDescent="0.25">
      <c r="A1360">
        <v>202308</v>
      </c>
      <c r="B1360" t="s">
        <v>287</v>
      </c>
      <c r="C1360" t="s">
        <v>59</v>
      </c>
      <c r="D1360" t="s">
        <v>14</v>
      </c>
      <c r="E1360">
        <v>105</v>
      </c>
      <c r="F1360">
        <v>26</v>
      </c>
      <c r="G1360">
        <v>19</v>
      </c>
      <c r="H1360">
        <v>26</v>
      </c>
      <c r="I1360">
        <v>13</v>
      </c>
      <c r="J1360">
        <v>105</v>
      </c>
      <c r="K1360" t="s">
        <v>64</v>
      </c>
      <c r="L1360" t="s">
        <v>60</v>
      </c>
    </row>
    <row r="1361" spans="1:12" x14ac:dyDescent="0.25">
      <c r="A1361">
        <v>202308</v>
      </c>
      <c r="B1361" t="s">
        <v>288</v>
      </c>
      <c r="C1361" t="s">
        <v>59</v>
      </c>
      <c r="D1361" t="s">
        <v>14</v>
      </c>
      <c r="E1361">
        <v>123</v>
      </c>
      <c r="F1361">
        <v>27</v>
      </c>
      <c r="G1361">
        <v>22</v>
      </c>
      <c r="H1361">
        <v>23</v>
      </c>
      <c r="I1361">
        <v>20</v>
      </c>
      <c r="J1361">
        <v>123</v>
      </c>
      <c r="K1361" t="s">
        <v>64</v>
      </c>
      <c r="L1361" t="s">
        <v>60</v>
      </c>
    </row>
    <row r="1362" spans="1:12" x14ac:dyDescent="0.25">
      <c r="A1362">
        <v>202308</v>
      </c>
      <c r="B1362" t="s">
        <v>289</v>
      </c>
      <c r="C1362" t="s">
        <v>59</v>
      </c>
      <c r="D1362" t="s">
        <v>14</v>
      </c>
      <c r="E1362">
        <v>110</v>
      </c>
      <c r="F1362">
        <v>27</v>
      </c>
      <c r="G1362">
        <v>19</v>
      </c>
      <c r="H1362">
        <v>26</v>
      </c>
      <c r="I1362">
        <v>15</v>
      </c>
      <c r="J1362">
        <v>110</v>
      </c>
      <c r="K1362" t="s">
        <v>64</v>
      </c>
      <c r="L1362" t="s">
        <v>60</v>
      </c>
    </row>
    <row r="1363" spans="1:12" x14ac:dyDescent="0.25">
      <c r="A1363">
        <v>202308</v>
      </c>
      <c r="B1363" t="s">
        <v>290</v>
      </c>
      <c r="C1363" t="s">
        <v>59</v>
      </c>
      <c r="D1363" t="s">
        <v>14</v>
      </c>
      <c r="E1363">
        <v>114</v>
      </c>
      <c r="F1363">
        <v>28</v>
      </c>
      <c r="G1363">
        <v>20</v>
      </c>
      <c r="H1363">
        <v>26</v>
      </c>
      <c r="I1363">
        <v>17</v>
      </c>
      <c r="J1363">
        <v>114</v>
      </c>
      <c r="K1363" t="s">
        <v>64</v>
      </c>
      <c r="L1363" t="s">
        <v>60</v>
      </c>
    </row>
    <row r="1364" spans="1:12" x14ac:dyDescent="0.25">
      <c r="A1364">
        <v>202308</v>
      </c>
      <c r="B1364" t="s">
        <v>291</v>
      </c>
      <c r="C1364" t="s">
        <v>59</v>
      </c>
      <c r="D1364" t="s">
        <v>14</v>
      </c>
      <c r="E1364">
        <v>112</v>
      </c>
      <c r="F1364">
        <v>28</v>
      </c>
      <c r="G1364">
        <v>20</v>
      </c>
      <c r="H1364">
        <v>33</v>
      </c>
      <c r="I1364">
        <v>15</v>
      </c>
      <c r="J1364">
        <v>112</v>
      </c>
      <c r="K1364" t="s">
        <v>64</v>
      </c>
      <c r="L1364" t="s">
        <v>60</v>
      </c>
    </row>
    <row r="1365" spans="1:12" x14ac:dyDescent="0.25">
      <c r="A1365">
        <v>202308</v>
      </c>
      <c r="B1365" t="s">
        <v>292</v>
      </c>
      <c r="C1365" t="s">
        <v>59</v>
      </c>
      <c r="D1365" t="s">
        <v>14</v>
      </c>
      <c r="E1365">
        <v>96</v>
      </c>
      <c r="F1365">
        <v>27</v>
      </c>
      <c r="G1365">
        <v>17</v>
      </c>
      <c r="H1365">
        <v>30</v>
      </c>
      <c r="I1365">
        <v>10</v>
      </c>
      <c r="J1365">
        <v>96</v>
      </c>
      <c r="K1365" t="s">
        <v>64</v>
      </c>
      <c r="L1365" t="s">
        <v>30</v>
      </c>
    </row>
    <row r="1366" spans="1:12" x14ac:dyDescent="0.25">
      <c r="A1366">
        <v>202308</v>
      </c>
      <c r="B1366" t="s">
        <v>293</v>
      </c>
      <c r="C1366" t="s">
        <v>59</v>
      </c>
      <c r="D1366" t="s">
        <v>14</v>
      </c>
      <c r="E1366">
        <v>139</v>
      </c>
      <c r="F1366">
        <v>27</v>
      </c>
      <c r="G1366">
        <v>23</v>
      </c>
      <c r="H1366">
        <v>29</v>
      </c>
      <c r="I1366">
        <v>18</v>
      </c>
      <c r="J1366">
        <v>139</v>
      </c>
      <c r="K1366" t="s">
        <v>64</v>
      </c>
      <c r="L1366" t="s">
        <v>60</v>
      </c>
    </row>
    <row r="1367" spans="1:12" x14ac:dyDescent="0.25">
      <c r="A1367">
        <v>202308</v>
      </c>
      <c r="B1367" t="s">
        <v>294</v>
      </c>
      <c r="C1367" t="s">
        <v>59</v>
      </c>
      <c r="D1367" t="s">
        <v>14</v>
      </c>
      <c r="E1367">
        <v>98</v>
      </c>
      <c r="F1367">
        <v>27</v>
      </c>
      <c r="G1367">
        <v>25</v>
      </c>
      <c r="H1367">
        <v>20</v>
      </c>
      <c r="I1367">
        <v>22</v>
      </c>
      <c r="J1367">
        <v>98</v>
      </c>
      <c r="K1367" t="s">
        <v>64</v>
      </c>
      <c r="L1367" t="s">
        <v>30</v>
      </c>
    </row>
    <row r="1368" spans="1:12" x14ac:dyDescent="0.25">
      <c r="A1368">
        <v>202308</v>
      </c>
      <c r="B1368" t="s">
        <v>295</v>
      </c>
      <c r="C1368" t="s">
        <v>59</v>
      </c>
      <c r="D1368" t="s">
        <v>14</v>
      </c>
      <c r="E1368">
        <v>108</v>
      </c>
      <c r="F1368">
        <v>28</v>
      </c>
      <c r="G1368">
        <v>22</v>
      </c>
      <c r="H1368">
        <v>21</v>
      </c>
      <c r="I1368">
        <v>21</v>
      </c>
      <c r="J1368">
        <v>108</v>
      </c>
      <c r="K1368" t="s">
        <v>64</v>
      </c>
      <c r="L1368" t="s">
        <v>60</v>
      </c>
    </row>
    <row r="1369" spans="1:12" x14ac:dyDescent="0.25">
      <c r="A1369">
        <v>202308</v>
      </c>
      <c r="B1369" t="s">
        <v>296</v>
      </c>
      <c r="C1369" t="s">
        <v>59</v>
      </c>
      <c r="D1369" t="s">
        <v>14</v>
      </c>
      <c r="E1369">
        <v>113</v>
      </c>
      <c r="F1369">
        <v>27</v>
      </c>
      <c r="G1369">
        <v>24</v>
      </c>
      <c r="H1369">
        <v>29</v>
      </c>
      <c r="I1369">
        <v>17</v>
      </c>
      <c r="J1369">
        <v>113</v>
      </c>
      <c r="K1369" t="s">
        <v>64</v>
      </c>
      <c r="L1369" t="s">
        <v>60</v>
      </c>
    </row>
    <row r="1370" spans="1:12" x14ac:dyDescent="0.25">
      <c r="A1370">
        <v>202308</v>
      </c>
      <c r="B1370" t="s">
        <v>297</v>
      </c>
      <c r="C1370" t="s">
        <v>59</v>
      </c>
      <c r="D1370" t="s">
        <v>14</v>
      </c>
      <c r="E1370">
        <v>108</v>
      </c>
      <c r="F1370">
        <v>27</v>
      </c>
      <c r="G1370">
        <v>22</v>
      </c>
      <c r="H1370">
        <v>32</v>
      </c>
      <c r="I1370">
        <v>19</v>
      </c>
      <c r="J1370">
        <v>108</v>
      </c>
      <c r="K1370" t="s">
        <v>64</v>
      </c>
      <c r="L1370" t="s">
        <v>60</v>
      </c>
    </row>
    <row r="1371" spans="1:12" x14ac:dyDescent="0.25">
      <c r="A1371">
        <v>202309</v>
      </c>
      <c r="B1371" t="s">
        <v>302</v>
      </c>
      <c r="C1371" t="s">
        <v>59</v>
      </c>
      <c r="D1371" t="s">
        <v>14</v>
      </c>
      <c r="E1371">
        <v>117</v>
      </c>
      <c r="F1371">
        <v>27</v>
      </c>
      <c r="G1371">
        <v>24</v>
      </c>
      <c r="H1371">
        <v>34</v>
      </c>
      <c r="I1371">
        <v>24</v>
      </c>
      <c r="J1371">
        <v>117</v>
      </c>
      <c r="K1371" t="s">
        <v>64</v>
      </c>
      <c r="L1371" t="s">
        <v>60</v>
      </c>
    </row>
    <row r="1372" spans="1:12" x14ac:dyDescent="0.25">
      <c r="A1372">
        <v>202309</v>
      </c>
      <c r="B1372" t="s">
        <v>303</v>
      </c>
      <c r="C1372" t="s">
        <v>59</v>
      </c>
      <c r="D1372" t="s">
        <v>14</v>
      </c>
      <c r="E1372">
        <v>112</v>
      </c>
      <c r="F1372">
        <v>28</v>
      </c>
      <c r="G1372">
        <v>23</v>
      </c>
      <c r="H1372">
        <v>33</v>
      </c>
      <c r="I1372">
        <v>21</v>
      </c>
      <c r="J1372">
        <v>112</v>
      </c>
      <c r="K1372" t="s">
        <v>64</v>
      </c>
      <c r="L1372" t="s">
        <v>60</v>
      </c>
    </row>
    <row r="1373" spans="1:12" x14ac:dyDescent="0.25">
      <c r="A1373">
        <v>202309</v>
      </c>
      <c r="B1373" t="s">
        <v>304</v>
      </c>
      <c r="C1373" t="s">
        <v>59</v>
      </c>
      <c r="D1373" t="s">
        <v>14</v>
      </c>
      <c r="E1373">
        <v>102</v>
      </c>
      <c r="F1373">
        <v>26</v>
      </c>
      <c r="G1373">
        <v>18</v>
      </c>
      <c r="H1373">
        <v>32</v>
      </c>
      <c r="I1373">
        <v>17</v>
      </c>
      <c r="J1373">
        <v>102</v>
      </c>
      <c r="K1373" t="s">
        <v>64</v>
      </c>
      <c r="L1373" t="s">
        <v>60</v>
      </c>
    </row>
    <row r="1374" spans="1:12" x14ac:dyDescent="0.25">
      <c r="A1374">
        <v>202309</v>
      </c>
      <c r="B1374" t="s">
        <v>305</v>
      </c>
      <c r="C1374" t="s">
        <v>59</v>
      </c>
      <c r="D1374" t="s">
        <v>14</v>
      </c>
      <c r="E1374">
        <v>96</v>
      </c>
      <c r="F1374">
        <v>27</v>
      </c>
      <c r="G1374">
        <v>18</v>
      </c>
      <c r="H1374">
        <v>33</v>
      </c>
      <c r="I1374">
        <v>14</v>
      </c>
      <c r="J1374">
        <v>96</v>
      </c>
      <c r="K1374" t="s">
        <v>64</v>
      </c>
      <c r="L1374" t="s">
        <v>30</v>
      </c>
    </row>
    <row r="1375" spans="1:12" x14ac:dyDescent="0.25">
      <c r="A1375">
        <v>202309</v>
      </c>
      <c r="B1375" t="s">
        <v>306</v>
      </c>
      <c r="C1375" t="s">
        <v>59</v>
      </c>
      <c r="D1375" t="s">
        <v>14</v>
      </c>
      <c r="E1375">
        <v>134</v>
      </c>
      <c r="F1375">
        <v>27</v>
      </c>
      <c r="G1375">
        <v>28</v>
      </c>
      <c r="H1375">
        <v>29</v>
      </c>
      <c r="I1375">
        <v>21</v>
      </c>
      <c r="J1375">
        <v>134</v>
      </c>
      <c r="K1375" t="s">
        <v>64</v>
      </c>
      <c r="L1375" t="s">
        <v>60</v>
      </c>
    </row>
    <row r="1376" spans="1:12" x14ac:dyDescent="0.25">
      <c r="A1376">
        <v>202309</v>
      </c>
      <c r="B1376" t="s">
        <v>307</v>
      </c>
      <c r="C1376" t="s">
        <v>59</v>
      </c>
      <c r="D1376" t="s">
        <v>14</v>
      </c>
      <c r="E1376">
        <v>104</v>
      </c>
      <c r="F1376">
        <v>28</v>
      </c>
      <c r="G1376">
        <v>21</v>
      </c>
      <c r="H1376">
        <v>29</v>
      </c>
      <c r="I1376">
        <v>20</v>
      </c>
      <c r="J1376">
        <v>104</v>
      </c>
      <c r="K1376" t="s">
        <v>64</v>
      </c>
      <c r="L1376" t="s">
        <v>60</v>
      </c>
    </row>
    <row r="1377" spans="1:12" x14ac:dyDescent="0.25">
      <c r="A1377">
        <v>202309</v>
      </c>
      <c r="B1377" t="s">
        <v>308</v>
      </c>
      <c r="C1377" t="s">
        <v>59</v>
      </c>
      <c r="D1377">
        <v>88</v>
      </c>
      <c r="E1377">
        <v>121</v>
      </c>
      <c r="F1377">
        <v>27</v>
      </c>
      <c r="G1377">
        <v>26</v>
      </c>
      <c r="H1377">
        <v>39</v>
      </c>
      <c r="I1377">
        <v>22</v>
      </c>
      <c r="J1377">
        <v>121</v>
      </c>
      <c r="K1377" t="s">
        <v>64</v>
      </c>
      <c r="L1377" t="s">
        <v>60</v>
      </c>
    </row>
    <row r="1378" spans="1:12" x14ac:dyDescent="0.25">
      <c r="A1378">
        <v>202309</v>
      </c>
      <c r="B1378" t="s">
        <v>309</v>
      </c>
      <c r="C1378" t="s">
        <v>59</v>
      </c>
      <c r="D1378">
        <v>89</v>
      </c>
      <c r="E1378">
        <v>117</v>
      </c>
      <c r="F1378">
        <v>29</v>
      </c>
      <c r="G1378">
        <v>22</v>
      </c>
      <c r="H1378">
        <v>28</v>
      </c>
      <c r="I1378">
        <v>17</v>
      </c>
      <c r="J1378">
        <v>117</v>
      </c>
      <c r="K1378" t="s">
        <v>64</v>
      </c>
      <c r="L1378" t="s">
        <v>60</v>
      </c>
    </row>
    <row r="1379" spans="1:12" x14ac:dyDescent="0.25">
      <c r="A1379">
        <v>202309</v>
      </c>
      <c r="B1379" t="s">
        <v>310</v>
      </c>
      <c r="C1379" t="s">
        <v>59</v>
      </c>
      <c r="D1379">
        <v>80</v>
      </c>
      <c r="E1379">
        <v>111</v>
      </c>
      <c r="F1379">
        <v>28</v>
      </c>
      <c r="G1379">
        <v>21</v>
      </c>
      <c r="H1379">
        <v>29</v>
      </c>
      <c r="I1379">
        <v>16</v>
      </c>
      <c r="J1379">
        <v>111</v>
      </c>
      <c r="K1379" t="s">
        <v>64</v>
      </c>
      <c r="L1379" t="s">
        <v>60</v>
      </c>
    </row>
    <row r="1380" spans="1:12" x14ac:dyDescent="0.25">
      <c r="A1380">
        <v>202309</v>
      </c>
      <c r="B1380" t="s">
        <v>311</v>
      </c>
      <c r="C1380" t="s">
        <v>59</v>
      </c>
      <c r="D1380">
        <v>69</v>
      </c>
      <c r="E1380">
        <v>99</v>
      </c>
      <c r="F1380">
        <v>27</v>
      </c>
      <c r="G1380">
        <v>18</v>
      </c>
      <c r="H1380">
        <v>27</v>
      </c>
      <c r="I1380">
        <v>15</v>
      </c>
      <c r="J1380">
        <v>99</v>
      </c>
      <c r="K1380" t="s">
        <v>64</v>
      </c>
      <c r="L1380" t="s">
        <v>30</v>
      </c>
    </row>
    <row r="1381" spans="1:12" x14ac:dyDescent="0.25">
      <c r="A1381">
        <v>202309</v>
      </c>
      <c r="B1381" t="s">
        <v>312</v>
      </c>
      <c r="C1381" t="s">
        <v>59</v>
      </c>
      <c r="D1381" t="s">
        <v>14</v>
      </c>
      <c r="E1381">
        <v>126</v>
      </c>
      <c r="F1381">
        <v>27</v>
      </c>
      <c r="G1381">
        <v>22</v>
      </c>
      <c r="H1381">
        <v>33</v>
      </c>
      <c r="I1381">
        <v>18</v>
      </c>
      <c r="J1381">
        <v>126</v>
      </c>
      <c r="K1381" t="s">
        <v>64</v>
      </c>
      <c r="L1381" t="s">
        <v>60</v>
      </c>
    </row>
    <row r="1382" spans="1:12" x14ac:dyDescent="0.25">
      <c r="A1382">
        <v>202309</v>
      </c>
      <c r="B1382" t="s">
        <v>313</v>
      </c>
      <c r="C1382" t="s">
        <v>59</v>
      </c>
      <c r="D1382">
        <v>81</v>
      </c>
      <c r="E1382">
        <v>152</v>
      </c>
      <c r="F1382">
        <v>27</v>
      </c>
      <c r="G1382">
        <v>19</v>
      </c>
      <c r="H1382">
        <v>19</v>
      </c>
      <c r="I1382">
        <v>19</v>
      </c>
      <c r="J1382">
        <v>152</v>
      </c>
      <c r="K1382" t="s">
        <v>64</v>
      </c>
      <c r="L1382" t="s">
        <v>60</v>
      </c>
    </row>
    <row r="1383" spans="1:12" x14ac:dyDescent="0.25">
      <c r="A1383">
        <v>202309</v>
      </c>
      <c r="B1383" t="s">
        <v>314</v>
      </c>
      <c r="C1383" t="s">
        <v>59</v>
      </c>
      <c r="D1383">
        <v>71</v>
      </c>
      <c r="E1383">
        <v>107</v>
      </c>
      <c r="F1383">
        <v>28</v>
      </c>
      <c r="G1383">
        <v>17</v>
      </c>
      <c r="H1383">
        <v>23</v>
      </c>
      <c r="I1383">
        <v>15</v>
      </c>
      <c r="J1383">
        <v>107</v>
      </c>
      <c r="K1383" t="s">
        <v>64</v>
      </c>
      <c r="L1383" t="s">
        <v>60</v>
      </c>
    </row>
    <row r="1384" spans="1:12" x14ac:dyDescent="0.25">
      <c r="A1384">
        <v>202309</v>
      </c>
      <c r="B1384" t="s">
        <v>315</v>
      </c>
      <c r="C1384" t="s">
        <v>59</v>
      </c>
      <c r="D1384">
        <v>62</v>
      </c>
      <c r="E1384">
        <v>93</v>
      </c>
      <c r="F1384">
        <v>27</v>
      </c>
      <c r="G1384">
        <v>16</v>
      </c>
      <c r="H1384">
        <v>24</v>
      </c>
      <c r="I1384">
        <v>13</v>
      </c>
      <c r="J1384">
        <v>93</v>
      </c>
      <c r="K1384" t="s">
        <v>64</v>
      </c>
      <c r="L1384" t="s">
        <v>30</v>
      </c>
    </row>
    <row r="1385" spans="1:12" x14ac:dyDescent="0.25">
      <c r="A1385">
        <v>202309</v>
      </c>
      <c r="B1385" t="s">
        <v>316</v>
      </c>
      <c r="C1385" t="s">
        <v>59</v>
      </c>
      <c r="D1385">
        <v>70</v>
      </c>
      <c r="E1385">
        <v>108</v>
      </c>
      <c r="F1385">
        <v>27</v>
      </c>
      <c r="G1385">
        <v>21</v>
      </c>
      <c r="H1385">
        <v>29</v>
      </c>
      <c r="I1385">
        <v>18</v>
      </c>
      <c r="J1385">
        <v>108</v>
      </c>
      <c r="K1385" t="s">
        <v>64</v>
      </c>
      <c r="L1385" t="s">
        <v>60</v>
      </c>
    </row>
    <row r="1386" spans="1:12" x14ac:dyDescent="0.25">
      <c r="A1386">
        <v>202309</v>
      </c>
      <c r="B1386" t="s">
        <v>317</v>
      </c>
      <c r="C1386" t="s">
        <v>59</v>
      </c>
      <c r="D1386">
        <v>76</v>
      </c>
      <c r="E1386">
        <v>113</v>
      </c>
      <c r="F1386">
        <v>28</v>
      </c>
      <c r="G1386">
        <v>20</v>
      </c>
      <c r="H1386">
        <v>26</v>
      </c>
      <c r="I1386">
        <v>18</v>
      </c>
      <c r="J1386">
        <v>113</v>
      </c>
      <c r="K1386" t="s">
        <v>64</v>
      </c>
      <c r="L1386" t="s">
        <v>60</v>
      </c>
    </row>
    <row r="1387" spans="1:12" x14ac:dyDescent="0.25">
      <c r="A1387">
        <v>202309</v>
      </c>
      <c r="B1387" t="s">
        <v>318</v>
      </c>
      <c r="C1387" t="s">
        <v>59</v>
      </c>
      <c r="D1387">
        <v>77</v>
      </c>
      <c r="E1387">
        <v>110</v>
      </c>
      <c r="F1387">
        <v>27</v>
      </c>
      <c r="G1387">
        <v>19</v>
      </c>
      <c r="H1387">
        <v>25</v>
      </c>
      <c r="I1387">
        <v>15</v>
      </c>
      <c r="J1387">
        <v>110</v>
      </c>
      <c r="K1387" t="s">
        <v>64</v>
      </c>
      <c r="L1387" t="s">
        <v>60</v>
      </c>
    </row>
    <row r="1388" spans="1:12" x14ac:dyDescent="0.25">
      <c r="A1388">
        <v>202309</v>
      </c>
      <c r="B1388" t="s">
        <v>319</v>
      </c>
      <c r="C1388" t="s">
        <v>59</v>
      </c>
      <c r="D1388">
        <v>59</v>
      </c>
      <c r="E1388">
        <v>86</v>
      </c>
      <c r="F1388">
        <v>28</v>
      </c>
      <c r="G1388">
        <v>16</v>
      </c>
      <c r="H1388">
        <v>28</v>
      </c>
      <c r="I1388">
        <v>12</v>
      </c>
      <c r="J1388">
        <v>86</v>
      </c>
      <c r="K1388" t="s">
        <v>64</v>
      </c>
      <c r="L1388" t="s">
        <v>30</v>
      </c>
    </row>
    <row r="1389" spans="1:12" x14ac:dyDescent="0.25">
      <c r="A1389">
        <v>202309</v>
      </c>
      <c r="B1389" t="s">
        <v>320</v>
      </c>
      <c r="C1389" t="s">
        <v>59</v>
      </c>
      <c r="D1389">
        <v>77</v>
      </c>
      <c r="E1389">
        <v>109</v>
      </c>
      <c r="F1389">
        <v>28</v>
      </c>
      <c r="G1389">
        <v>24</v>
      </c>
      <c r="H1389">
        <v>40</v>
      </c>
      <c r="I1389">
        <v>21</v>
      </c>
      <c r="J1389">
        <v>109</v>
      </c>
      <c r="K1389" t="s">
        <v>64</v>
      </c>
      <c r="L1389" t="s">
        <v>60</v>
      </c>
    </row>
    <row r="1390" spans="1:12" x14ac:dyDescent="0.25">
      <c r="A1390">
        <v>202309</v>
      </c>
      <c r="B1390" t="s">
        <v>321</v>
      </c>
      <c r="C1390" t="s">
        <v>59</v>
      </c>
      <c r="D1390">
        <v>71</v>
      </c>
      <c r="E1390">
        <v>98</v>
      </c>
      <c r="F1390">
        <v>28</v>
      </c>
      <c r="G1390">
        <v>21</v>
      </c>
      <c r="H1390">
        <v>26</v>
      </c>
      <c r="I1390">
        <v>17</v>
      </c>
      <c r="J1390">
        <v>98</v>
      </c>
      <c r="K1390" t="s">
        <v>64</v>
      </c>
      <c r="L1390" t="s">
        <v>30</v>
      </c>
    </row>
    <row r="1391" spans="1:12" x14ac:dyDescent="0.25">
      <c r="A1391">
        <v>202309</v>
      </c>
      <c r="B1391" t="s">
        <v>322</v>
      </c>
      <c r="C1391" t="s">
        <v>59</v>
      </c>
      <c r="D1391">
        <v>69</v>
      </c>
      <c r="E1391">
        <v>101</v>
      </c>
      <c r="F1391">
        <v>28</v>
      </c>
      <c r="G1391">
        <v>24</v>
      </c>
      <c r="H1391">
        <v>29</v>
      </c>
      <c r="I1391">
        <v>19</v>
      </c>
      <c r="J1391">
        <v>101</v>
      </c>
      <c r="K1391" t="s">
        <v>64</v>
      </c>
      <c r="L1391" t="s">
        <v>60</v>
      </c>
    </row>
    <row r="1392" spans="1:12" x14ac:dyDescent="0.25">
      <c r="A1392">
        <v>202309</v>
      </c>
      <c r="B1392" t="s">
        <v>323</v>
      </c>
      <c r="C1392" t="s">
        <v>59</v>
      </c>
      <c r="D1392">
        <v>68</v>
      </c>
      <c r="E1392">
        <v>93</v>
      </c>
      <c r="F1392">
        <v>28</v>
      </c>
      <c r="G1392">
        <v>20</v>
      </c>
      <c r="H1392">
        <v>26</v>
      </c>
      <c r="I1392">
        <v>23</v>
      </c>
      <c r="J1392">
        <v>93</v>
      </c>
      <c r="K1392" t="s">
        <v>64</v>
      </c>
      <c r="L1392" t="s">
        <v>30</v>
      </c>
    </row>
    <row r="1393" spans="1:12" x14ac:dyDescent="0.25">
      <c r="A1393">
        <v>202309</v>
      </c>
      <c r="B1393" t="s">
        <v>324</v>
      </c>
      <c r="C1393" t="s">
        <v>59</v>
      </c>
      <c r="D1393">
        <v>78</v>
      </c>
      <c r="E1393">
        <v>111</v>
      </c>
      <c r="F1393">
        <v>28</v>
      </c>
      <c r="G1393">
        <v>22</v>
      </c>
      <c r="H1393">
        <v>30</v>
      </c>
      <c r="I1393">
        <v>20</v>
      </c>
      <c r="J1393">
        <v>111</v>
      </c>
      <c r="K1393" t="s">
        <v>64</v>
      </c>
      <c r="L1393" t="s">
        <v>60</v>
      </c>
    </row>
    <row r="1394" spans="1:12" x14ac:dyDescent="0.25">
      <c r="A1394">
        <v>202309</v>
      </c>
      <c r="B1394" t="s">
        <v>325</v>
      </c>
      <c r="C1394" t="s">
        <v>59</v>
      </c>
      <c r="D1394">
        <v>65</v>
      </c>
      <c r="E1394">
        <v>92</v>
      </c>
      <c r="F1394">
        <v>28</v>
      </c>
      <c r="G1394">
        <v>23</v>
      </c>
      <c r="H1394">
        <v>26</v>
      </c>
      <c r="I1394">
        <v>16</v>
      </c>
      <c r="J1394">
        <v>92</v>
      </c>
      <c r="K1394" t="s">
        <v>64</v>
      </c>
      <c r="L1394" t="s">
        <v>30</v>
      </c>
    </row>
    <row r="1395" spans="1:12" x14ac:dyDescent="0.25">
      <c r="A1395">
        <v>202309</v>
      </c>
      <c r="B1395" t="s">
        <v>326</v>
      </c>
      <c r="C1395" t="s">
        <v>59</v>
      </c>
      <c r="D1395">
        <v>76</v>
      </c>
      <c r="E1395">
        <v>114</v>
      </c>
      <c r="F1395">
        <v>30</v>
      </c>
      <c r="G1395">
        <v>23</v>
      </c>
      <c r="H1395" t="s">
        <v>14</v>
      </c>
      <c r="I1395">
        <v>24</v>
      </c>
      <c r="J1395">
        <v>114</v>
      </c>
      <c r="K1395" t="s">
        <v>64</v>
      </c>
      <c r="L1395" t="s">
        <v>60</v>
      </c>
    </row>
    <row r="1396" spans="1:12" x14ac:dyDescent="0.25">
      <c r="A1396">
        <v>202309</v>
      </c>
      <c r="B1396" t="s">
        <v>327</v>
      </c>
      <c r="C1396" t="s">
        <v>59</v>
      </c>
      <c r="D1396">
        <v>85</v>
      </c>
      <c r="E1396">
        <v>249</v>
      </c>
      <c r="F1396">
        <v>28</v>
      </c>
      <c r="G1396">
        <v>18</v>
      </c>
      <c r="H1396">
        <v>26</v>
      </c>
      <c r="I1396">
        <v>20</v>
      </c>
      <c r="J1396">
        <v>249</v>
      </c>
      <c r="K1396" t="s">
        <v>64</v>
      </c>
      <c r="L1396" t="s">
        <v>332</v>
      </c>
    </row>
    <row r="1397" spans="1:12" x14ac:dyDescent="0.25">
      <c r="A1397">
        <v>202309</v>
      </c>
      <c r="B1397" t="s">
        <v>328</v>
      </c>
      <c r="C1397" t="s">
        <v>59</v>
      </c>
      <c r="D1397" t="s">
        <v>14</v>
      </c>
      <c r="E1397">
        <v>217</v>
      </c>
      <c r="F1397">
        <v>28</v>
      </c>
      <c r="G1397">
        <v>22</v>
      </c>
      <c r="H1397">
        <v>23</v>
      </c>
      <c r="I1397">
        <v>22</v>
      </c>
      <c r="J1397">
        <v>217</v>
      </c>
      <c r="K1397" t="s">
        <v>64</v>
      </c>
      <c r="L1397" t="s">
        <v>332</v>
      </c>
    </row>
    <row r="1398" spans="1:12" x14ac:dyDescent="0.25">
      <c r="A1398">
        <v>202309</v>
      </c>
      <c r="B1398" t="s">
        <v>329</v>
      </c>
      <c r="C1398" t="s">
        <v>59</v>
      </c>
      <c r="D1398">
        <v>163</v>
      </c>
      <c r="E1398">
        <v>287</v>
      </c>
      <c r="F1398">
        <v>29</v>
      </c>
      <c r="G1398">
        <v>17</v>
      </c>
      <c r="H1398">
        <v>29</v>
      </c>
      <c r="I1398">
        <v>19</v>
      </c>
      <c r="J1398">
        <v>287</v>
      </c>
      <c r="K1398" t="s">
        <v>64</v>
      </c>
      <c r="L1398" t="s">
        <v>332</v>
      </c>
    </row>
    <row r="1399" spans="1:12" x14ac:dyDescent="0.25">
      <c r="A1399">
        <v>202309</v>
      </c>
      <c r="B1399" t="s">
        <v>330</v>
      </c>
      <c r="C1399" t="s">
        <v>59</v>
      </c>
      <c r="D1399">
        <v>129</v>
      </c>
      <c r="E1399">
        <v>143</v>
      </c>
      <c r="F1399">
        <v>29</v>
      </c>
      <c r="G1399">
        <v>21</v>
      </c>
      <c r="H1399">
        <v>24</v>
      </c>
      <c r="I1399">
        <v>23</v>
      </c>
      <c r="J1399">
        <v>143</v>
      </c>
      <c r="K1399" t="s">
        <v>64</v>
      </c>
      <c r="L1399" t="s">
        <v>60</v>
      </c>
    </row>
    <row r="1400" spans="1:12" x14ac:dyDescent="0.25">
      <c r="A1400">
        <v>202309</v>
      </c>
      <c r="B1400" t="s">
        <v>331</v>
      </c>
      <c r="C1400" t="s">
        <v>59</v>
      </c>
      <c r="D1400" t="s">
        <v>14</v>
      </c>
      <c r="E1400" t="s">
        <v>14</v>
      </c>
      <c r="F1400" t="s">
        <v>14</v>
      </c>
      <c r="G1400" t="s">
        <v>14</v>
      </c>
      <c r="H1400" t="s">
        <v>14</v>
      </c>
      <c r="I1400" t="s">
        <v>14</v>
      </c>
      <c r="J1400">
        <v>0</v>
      </c>
      <c r="L1400" t="s">
        <v>46</v>
      </c>
    </row>
    <row r="1401" spans="1:12" x14ac:dyDescent="0.25">
      <c r="A1401">
        <v>202310</v>
      </c>
      <c r="B1401" t="s">
        <v>348</v>
      </c>
      <c r="C1401" t="s">
        <v>59</v>
      </c>
      <c r="D1401">
        <v>126</v>
      </c>
      <c r="E1401">
        <v>199</v>
      </c>
      <c r="F1401">
        <v>29</v>
      </c>
      <c r="G1401">
        <v>26</v>
      </c>
      <c r="H1401">
        <v>27</v>
      </c>
      <c r="I1401">
        <v>25</v>
      </c>
      <c r="J1401">
        <v>199</v>
      </c>
      <c r="K1401" t="s">
        <v>64</v>
      </c>
      <c r="L1401" t="s">
        <v>60</v>
      </c>
    </row>
    <row r="1402" spans="1:12" x14ac:dyDescent="0.25">
      <c r="A1402">
        <v>202310</v>
      </c>
      <c r="B1402" t="s">
        <v>349</v>
      </c>
      <c r="C1402" t="s">
        <v>59</v>
      </c>
      <c r="D1402">
        <v>86</v>
      </c>
      <c r="E1402">
        <v>120</v>
      </c>
      <c r="F1402">
        <v>30</v>
      </c>
      <c r="G1402">
        <v>25</v>
      </c>
      <c r="H1402">
        <v>24</v>
      </c>
      <c r="I1402">
        <v>25</v>
      </c>
      <c r="J1402">
        <v>120</v>
      </c>
      <c r="K1402" t="s">
        <v>64</v>
      </c>
      <c r="L1402" t="s">
        <v>60</v>
      </c>
    </row>
    <row r="1403" spans="1:12" x14ac:dyDescent="0.25">
      <c r="A1403">
        <v>202310</v>
      </c>
      <c r="B1403" t="s">
        <v>350</v>
      </c>
      <c r="C1403" t="s">
        <v>59</v>
      </c>
      <c r="D1403">
        <v>64</v>
      </c>
      <c r="E1403">
        <v>93</v>
      </c>
      <c r="F1403">
        <v>29</v>
      </c>
      <c r="G1403">
        <v>15</v>
      </c>
      <c r="H1403">
        <v>28</v>
      </c>
      <c r="I1403">
        <v>19</v>
      </c>
      <c r="J1403">
        <v>93</v>
      </c>
      <c r="K1403" t="s">
        <v>64</v>
      </c>
      <c r="L1403" t="s">
        <v>30</v>
      </c>
    </row>
    <row r="1404" spans="1:12" x14ac:dyDescent="0.25">
      <c r="A1404">
        <v>202310</v>
      </c>
      <c r="B1404" t="s">
        <v>351</v>
      </c>
      <c r="C1404" t="s">
        <v>59</v>
      </c>
      <c r="D1404">
        <v>76</v>
      </c>
      <c r="E1404">
        <v>115</v>
      </c>
      <c r="F1404">
        <v>29</v>
      </c>
      <c r="G1404">
        <v>20</v>
      </c>
      <c r="H1404">
        <v>26</v>
      </c>
      <c r="I1404">
        <v>25</v>
      </c>
      <c r="J1404">
        <v>115</v>
      </c>
      <c r="K1404" t="s">
        <v>64</v>
      </c>
      <c r="L1404" t="s">
        <v>60</v>
      </c>
    </row>
    <row r="1405" spans="1:12" x14ac:dyDescent="0.25">
      <c r="A1405">
        <v>202310</v>
      </c>
      <c r="B1405" t="s">
        <v>352</v>
      </c>
      <c r="C1405" t="s">
        <v>59</v>
      </c>
      <c r="D1405">
        <v>84</v>
      </c>
      <c r="E1405">
        <v>123</v>
      </c>
      <c r="F1405">
        <v>28</v>
      </c>
      <c r="G1405">
        <v>20</v>
      </c>
      <c r="H1405">
        <v>21</v>
      </c>
      <c r="I1405">
        <v>12</v>
      </c>
      <c r="J1405">
        <v>123</v>
      </c>
      <c r="K1405" t="s">
        <v>64</v>
      </c>
      <c r="L1405" t="s">
        <v>60</v>
      </c>
    </row>
    <row r="1406" spans="1:12" x14ac:dyDescent="0.25">
      <c r="A1406">
        <v>202310</v>
      </c>
      <c r="B1406" t="s">
        <v>353</v>
      </c>
      <c r="C1406" t="s">
        <v>59</v>
      </c>
      <c r="D1406">
        <v>80</v>
      </c>
      <c r="E1406">
        <v>111</v>
      </c>
      <c r="F1406">
        <v>28</v>
      </c>
      <c r="G1406">
        <v>20</v>
      </c>
      <c r="H1406">
        <v>24</v>
      </c>
      <c r="I1406">
        <v>15</v>
      </c>
      <c r="J1406">
        <v>111</v>
      </c>
      <c r="K1406" t="s">
        <v>64</v>
      </c>
      <c r="L1406" t="s">
        <v>60</v>
      </c>
    </row>
    <row r="1407" spans="1:12" x14ac:dyDescent="0.25">
      <c r="A1407">
        <v>202310</v>
      </c>
      <c r="B1407" t="s">
        <v>354</v>
      </c>
      <c r="C1407" t="s">
        <v>59</v>
      </c>
      <c r="D1407">
        <v>97</v>
      </c>
      <c r="E1407">
        <v>141</v>
      </c>
      <c r="F1407">
        <v>29</v>
      </c>
      <c r="G1407">
        <v>33</v>
      </c>
      <c r="H1407">
        <v>23</v>
      </c>
      <c r="I1407">
        <v>28</v>
      </c>
      <c r="J1407">
        <v>141</v>
      </c>
      <c r="K1407" t="s">
        <v>64</v>
      </c>
      <c r="L1407" t="s">
        <v>60</v>
      </c>
    </row>
    <row r="1408" spans="1:12" x14ac:dyDescent="0.25">
      <c r="A1408">
        <v>202310</v>
      </c>
      <c r="B1408" t="s">
        <v>355</v>
      </c>
      <c r="C1408" t="s">
        <v>59</v>
      </c>
      <c r="D1408">
        <v>97</v>
      </c>
      <c r="E1408">
        <v>148</v>
      </c>
      <c r="F1408">
        <v>29</v>
      </c>
      <c r="G1408">
        <v>21</v>
      </c>
      <c r="H1408">
        <v>21</v>
      </c>
      <c r="I1408">
        <v>16</v>
      </c>
      <c r="J1408">
        <v>148</v>
      </c>
      <c r="K1408" t="s">
        <v>64</v>
      </c>
      <c r="L1408" t="s">
        <v>60</v>
      </c>
    </row>
    <row r="1409" spans="1:12" x14ac:dyDescent="0.25">
      <c r="A1409">
        <v>202310</v>
      </c>
      <c r="B1409" t="s">
        <v>356</v>
      </c>
      <c r="C1409" t="s">
        <v>59</v>
      </c>
      <c r="D1409">
        <v>80</v>
      </c>
      <c r="E1409">
        <v>122</v>
      </c>
      <c r="F1409">
        <v>28</v>
      </c>
      <c r="G1409">
        <v>17</v>
      </c>
      <c r="H1409">
        <v>20</v>
      </c>
      <c r="I1409">
        <v>11</v>
      </c>
      <c r="J1409">
        <v>122</v>
      </c>
      <c r="K1409" t="s">
        <v>64</v>
      </c>
      <c r="L1409" t="s">
        <v>60</v>
      </c>
    </row>
    <row r="1410" spans="1:12" x14ac:dyDescent="0.25">
      <c r="A1410">
        <v>202310</v>
      </c>
      <c r="B1410" t="s">
        <v>357</v>
      </c>
      <c r="C1410" t="s">
        <v>59</v>
      </c>
      <c r="D1410">
        <v>88</v>
      </c>
      <c r="E1410">
        <v>121</v>
      </c>
      <c r="F1410">
        <v>30</v>
      </c>
      <c r="G1410">
        <v>16</v>
      </c>
      <c r="H1410">
        <v>18</v>
      </c>
      <c r="I1410">
        <v>10</v>
      </c>
      <c r="J1410">
        <v>121</v>
      </c>
      <c r="K1410" t="s">
        <v>64</v>
      </c>
      <c r="L1410" t="s">
        <v>60</v>
      </c>
    </row>
    <row r="1411" spans="1:12" x14ac:dyDescent="0.25">
      <c r="A1411">
        <v>202310</v>
      </c>
      <c r="B1411" t="s">
        <v>358</v>
      </c>
      <c r="C1411" t="s">
        <v>59</v>
      </c>
      <c r="D1411">
        <v>75</v>
      </c>
      <c r="E1411">
        <v>106</v>
      </c>
      <c r="F1411">
        <v>31</v>
      </c>
      <c r="G1411">
        <v>18</v>
      </c>
      <c r="H1411">
        <v>19</v>
      </c>
      <c r="I1411">
        <v>14</v>
      </c>
      <c r="J1411">
        <v>106</v>
      </c>
      <c r="K1411" t="s">
        <v>64</v>
      </c>
      <c r="L1411" t="s">
        <v>60</v>
      </c>
    </row>
    <row r="1412" spans="1:12" x14ac:dyDescent="0.25">
      <c r="A1412">
        <v>202310</v>
      </c>
      <c r="B1412" t="s">
        <v>359</v>
      </c>
      <c r="C1412" t="s">
        <v>59</v>
      </c>
      <c r="D1412">
        <v>82</v>
      </c>
      <c r="E1412">
        <v>123</v>
      </c>
      <c r="F1412">
        <v>30</v>
      </c>
      <c r="G1412">
        <v>22</v>
      </c>
      <c r="H1412">
        <v>23</v>
      </c>
      <c r="I1412">
        <v>15</v>
      </c>
      <c r="J1412">
        <v>123</v>
      </c>
      <c r="K1412" t="s">
        <v>64</v>
      </c>
      <c r="L1412" t="s">
        <v>60</v>
      </c>
    </row>
    <row r="1413" spans="1:12" x14ac:dyDescent="0.25">
      <c r="A1413">
        <v>202310</v>
      </c>
      <c r="B1413" t="s">
        <v>360</v>
      </c>
      <c r="C1413" t="s">
        <v>59</v>
      </c>
      <c r="D1413">
        <v>82</v>
      </c>
      <c r="E1413">
        <v>121</v>
      </c>
      <c r="F1413">
        <v>29</v>
      </c>
      <c r="G1413">
        <v>19</v>
      </c>
      <c r="H1413">
        <v>29</v>
      </c>
      <c r="I1413">
        <v>12</v>
      </c>
      <c r="J1413">
        <v>121</v>
      </c>
      <c r="K1413" t="s">
        <v>64</v>
      </c>
      <c r="L1413" t="s">
        <v>60</v>
      </c>
    </row>
    <row r="1414" spans="1:12" x14ac:dyDescent="0.25">
      <c r="A1414">
        <v>202310</v>
      </c>
      <c r="B1414" t="s">
        <v>361</v>
      </c>
      <c r="C1414" t="s">
        <v>59</v>
      </c>
      <c r="D1414">
        <v>78</v>
      </c>
      <c r="E1414">
        <v>110</v>
      </c>
      <c r="F1414">
        <v>29</v>
      </c>
      <c r="G1414">
        <v>20</v>
      </c>
      <c r="H1414">
        <v>24</v>
      </c>
      <c r="I1414">
        <v>17</v>
      </c>
      <c r="J1414">
        <v>110</v>
      </c>
      <c r="K1414" t="s">
        <v>64</v>
      </c>
      <c r="L1414" t="s">
        <v>60</v>
      </c>
    </row>
    <row r="1415" spans="1:12" x14ac:dyDescent="0.25">
      <c r="A1415">
        <v>202310</v>
      </c>
      <c r="B1415" t="s">
        <v>362</v>
      </c>
      <c r="C1415" t="s">
        <v>59</v>
      </c>
      <c r="D1415">
        <v>79</v>
      </c>
      <c r="E1415">
        <v>117</v>
      </c>
      <c r="F1415">
        <v>29</v>
      </c>
      <c r="G1415">
        <v>20</v>
      </c>
      <c r="H1415">
        <v>20</v>
      </c>
      <c r="I1415">
        <v>14</v>
      </c>
      <c r="J1415">
        <v>117</v>
      </c>
      <c r="K1415" t="s">
        <v>64</v>
      </c>
      <c r="L1415" t="s">
        <v>60</v>
      </c>
    </row>
    <row r="1416" spans="1:12" x14ac:dyDescent="0.25">
      <c r="A1416">
        <v>202310</v>
      </c>
      <c r="B1416" t="s">
        <v>363</v>
      </c>
      <c r="C1416" t="s">
        <v>59</v>
      </c>
      <c r="D1416">
        <v>82</v>
      </c>
      <c r="E1416">
        <v>122</v>
      </c>
      <c r="F1416">
        <v>30</v>
      </c>
      <c r="G1416">
        <v>20</v>
      </c>
      <c r="H1416">
        <v>22</v>
      </c>
      <c r="I1416">
        <v>16</v>
      </c>
      <c r="J1416">
        <v>122</v>
      </c>
      <c r="K1416" t="s">
        <v>64</v>
      </c>
      <c r="L1416" t="s">
        <v>60</v>
      </c>
    </row>
    <row r="1417" spans="1:12" x14ac:dyDescent="0.25">
      <c r="A1417">
        <v>202310</v>
      </c>
      <c r="B1417" t="s">
        <v>333</v>
      </c>
      <c r="C1417" t="s">
        <v>59</v>
      </c>
      <c r="D1417">
        <v>81</v>
      </c>
      <c r="E1417">
        <v>129</v>
      </c>
      <c r="F1417">
        <v>29</v>
      </c>
      <c r="G1417">
        <v>18</v>
      </c>
      <c r="H1417">
        <v>24</v>
      </c>
      <c r="I1417">
        <v>14</v>
      </c>
      <c r="J1417">
        <v>129</v>
      </c>
      <c r="K1417" t="s">
        <v>64</v>
      </c>
      <c r="L1417" t="s">
        <v>60</v>
      </c>
    </row>
    <row r="1418" spans="1:12" x14ac:dyDescent="0.25">
      <c r="A1418">
        <v>202310</v>
      </c>
      <c r="B1418" t="s">
        <v>334</v>
      </c>
      <c r="C1418" t="s">
        <v>59</v>
      </c>
      <c r="D1418">
        <v>88</v>
      </c>
      <c r="E1418">
        <v>122</v>
      </c>
      <c r="F1418">
        <v>29</v>
      </c>
      <c r="G1418">
        <v>25</v>
      </c>
      <c r="H1418">
        <v>24</v>
      </c>
      <c r="I1418">
        <v>21</v>
      </c>
      <c r="J1418">
        <v>122</v>
      </c>
      <c r="K1418" t="s">
        <v>64</v>
      </c>
      <c r="L1418" t="s">
        <v>60</v>
      </c>
    </row>
    <row r="1419" spans="1:12" x14ac:dyDescent="0.25">
      <c r="A1419">
        <v>202310</v>
      </c>
      <c r="B1419" t="s">
        <v>335</v>
      </c>
      <c r="C1419" t="s">
        <v>59</v>
      </c>
      <c r="D1419">
        <v>82</v>
      </c>
      <c r="E1419">
        <v>116</v>
      </c>
      <c r="F1419">
        <v>30</v>
      </c>
      <c r="G1419">
        <v>19</v>
      </c>
      <c r="H1419">
        <v>23</v>
      </c>
      <c r="I1419">
        <v>14</v>
      </c>
      <c r="J1419">
        <v>116</v>
      </c>
      <c r="K1419" t="s">
        <v>64</v>
      </c>
      <c r="L1419" t="s">
        <v>60</v>
      </c>
    </row>
    <row r="1420" spans="1:12" x14ac:dyDescent="0.25">
      <c r="A1420">
        <v>202310</v>
      </c>
      <c r="B1420" t="s">
        <v>336</v>
      </c>
      <c r="C1420" t="s">
        <v>59</v>
      </c>
      <c r="D1420">
        <v>75</v>
      </c>
      <c r="E1420">
        <v>106</v>
      </c>
      <c r="F1420">
        <v>29</v>
      </c>
      <c r="G1420">
        <v>16</v>
      </c>
      <c r="H1420">
        <v>23</v>
      </c>
      <c r="I1420">
        <v>10</v>
      </c>
      <c r="J1420">
        <v>106</v>
      </c>
      <c r="K1420" t="s">
        <v>64</v>
      </c>
      <c r="L1420" t="s">
        <v>60</v>
      </c>
    </row>
    <row r="1421" spans="1:12" x14ac:dyDescent="0.25">
      <c r="A1421">
        <v>202310</v>
      </c>
      <c r="B1421" t="s">
        <v>337</v>
      </c>
      <c r="C1421" t="s">
        <v>59</v>
      </c>
      <c r="D1421">
        <v>77</v>
      </c>
      <c r="E1421">
        <v>109</v>
      </c>
      <c r="F1421">
        <v>30</v>
      </c>
      <c r="G1421">
        <v>24</v>
      </c>
      <c r="H1421">
        <v>19</v>
      </c>
      <c r="I1421">
        <v>21</v>
      </c>
      <c r="J1421">
        <v>109</v>
      </c>
      <c r="K1421" t="s">
        <v>64</v>
      </c>
      <c r="L1421" t="s">
        <v>60</v>
      </c>
    </row>
    <row r="1422" spans="1:12" x14ac:dyDescent="0.25">
      <c r="A1422">
        <v>202310</v>
      </c>
      <c r="B1422" t="s">
        <v>338</v>
      </c>
      <c r="C1422" t="s">
        <v>59</v>
      </c>
      <c r="D1422">
        <v>77</v>
      </c>
      <c r="E1422">
        <v>114</v>
      </c>
      <c r="F1422">
        <v>29</v>
      </c>
      <c r="G1422">
        <v>26</v>
      </c>
      <c r="H1422">
        <v>23</v>
      </c>
      <c r="I1422">
        <v>20</v>
      </c>
      <c r="J1422">
        <v>114</v>
      </c>
      <c r="K1422" t="s">
        <v>64</v>
      </c>
      <c r="L1422" t="s">
        <v>60</v>
      </c>
    </row>
    <row r="1423" spans="1:12" x14ac:dyDescent="0.25">
      <c r="A1423">
        <v>202310</v>
      </c>
      <c r="B1423" t="s">
        <v>339</v>
      </c>
      <c r="C1423" t="s">
        <v>59</v>
      </c>
      <c r="D1423">
        <v>86</v>
      </c>
      <c r="E1423">
        <v>133</v>
      </c>
      <c r="F1423">
        <v>29</v>
      </c>
      <c r="G1423">
        <v>20</v>
      </c>
      <c r="H1423">
        <v>22</v>
      </c>
      <c r="I1423">
        <v>16</v>
      </c>
      <c r="J1423">
        <v>133</v>
      </c>
      <c r="K1423" t="s">
        <v>64</v>
      </c>
      <c r="L1423" t="s">
        <v>60</v>
      </c>
    </row>
    <row r="1424" spans="1:12" x14ac:dyDescent="0.25">
      <c r="A1424">
        <v>202310</v>
      </c>
      <c r="B1424" t="s">
        <v>340</v>
      </c>
      <c r="C1424" t="s">
        <v>59</v>
      </c>
      <c r="D1424">
        <v>75</v>
      </c>
      <c r="E1424">
        <v>107</v>
      </c>
      <c r="F1424">
        <v>29</v>
      </c>
      <c r="G1424">
        <v>20</v>
      </c>
      <c r="H1424">
        <v>27</v>
      </c>
      <c r="I1424">
        <v>17</v>
      </c>
      <c r="J1424">
        <v>107</v>
      </c>
      <c r="K1424" t="s">
        <v>64</v>
      </c>
      <c r="L1424" t="s">
        <v>60</v>
      </c>
    </row>
    <row r="1425" spans="1:12" x14ac:dyDescent="0.25">
      <c r="A1425">
        <v>202310</v>
      </c>
      <c r="B1425" t="s">
        <v>341</v>
      </c>
      <c r="C1425" t="s">
        <v>59</v>
      </c>
      <c r="D1425">
        <v>61</v>
      </c>
      <c r="E1425">
        <v>103</v>
      </c>
      <c r="F1425">
        <v>28</v>
      </c>
      <c r="G1425">
        <v>20</v>
      </c>
      <c r="H1425">
        <v>34</v>
      </c>
      <c r="I1425">
        <v>17</v>
      </c>
      <c r="J1425">
        <v>103</v>
      </c>
      <c r="K1425" t="s">
        <v>64</v>
      </c>
      <c r="L1425" t="s">
        <v>60</v>
      </c>
    </row>
    <row r="1426" spans="1:12" x14ac:dyDescent="0.25">
      <c r="A1426">
        <v>202310</v>
      </c>
      <c r="B1426" t="s">
        <v>342</v>
      </c>
      <c r="C1426" t="s">
        <v>59</v>
      </c>
      <c r="D1426">
        <v>82</v>
      </c>
      <c r="E1426">
        <v>114</v>
      </c>
      <c r="F1426">
        <v>30</v>
      </c>
      <c r="G1426">
        <v>29</v>
      </c>
      <c r="H1426">
        <v>26</v>
      </c>
      <c r="I1426">
        <v>22</v>
      </c>
      <c r="J1426">
        <v>114</v>
      </c>
      <c r="K1426" t="s">
        <v>64</v>
      </c>
      <c r="L1426" t="s">
        <v>60</v>
      </c>
    </row>
    <row r="1427" spans="1:12" x14ac:dyDescent="0.25">
      <c r="A1427">
        <v>202310</v>
      </c>
      <c r="B1427" t="s">
        <v>343</v>
      </c>
      <c r="C1427" t="s">
        <v>59</v>
      </c>
      <c r="D1427">
        <v>83</v>
      </c>
      <c r="E1427">
        <v>116</v>
      </c>
      <c r="F1427">
        <v>30</v>
      </c>
      <c r="G1427">
        <v>27</v>
      </c>
      <c r="H1427">
        <v>27</v>
      </c>
      <c r="I1427">
        <v>23</v>
      </c>
      <c r="J1427">
        <v>116</v>
      </c>
      <c r="K1427" t="s">
        <v>64</v>
      </c>
      <c r="L1427" t="s">
        <v>60</v>
      </c>
    </row>
    <row r="1428" spans="1:12" x14ac:dyDescent="0.25">
      <c r="A1428">
        <v>202310</v>
      </c>
      <c r="B1428" t="s">
        <v>344</v>
      </c>
      <c r="C1428" t="s">
        <v>59</v>
      </c>
      <c r="D1428">
        <v>81</v>
      </c>
      <c r="E1428">
        <v>122</v>
      </c>
      <c r="F1428">
        <v>29</v>
      </c>
      <c r="G1428">
        <v>26</v>
      </c>
      <c r="H1428">
        <v>22</v>
      </c>
      <c r="I1428">
        <v>22</v>
      </c>
      <c r="J1428">
        <v>122</v>
      </c>
      <c r="K1428" t="s">
        <v>64</v>
      </c>
      <c r="L1428" t="s">
        <v>60</v>
      </c>
    </row>
    <row r="1429" spans="1:12" x14ac:dyDescent="0.25">
      <c r="A1429">
        <v>202310</v>
      </c>
      <c r="B1429" t="s">
        <v>345</v>
      </c>
      <c r="C1429" t="s">
        <v>59</v>
      </c>
      <c r="D1429">
        <v>94</v>
      </c>
      <c r="E1429">
        <v>150</v>
      </c>
      <c r="F1429">
        <v>30</v>
      </c>
      <c r="G1429">
        <v>20</v>
      </c>
      <c r="H1429">
        <v>25</v>
      </c>
      <c r="I1429">
        <v>16</v>
      </c>
      <c r="J1429">
        <v>150</v>
      </c>
      <c r="K1429" t="s">
        <v>64</v>
      </c>
      <c r="L1429" t="s">
        <v>60</v>
      </c>
    </row>
    <row r="1430" spans="1:12" x14ac:dyDescent="0.25">
      <c r="A1430">
        <v>202310</v>
      </c>
      <c r="B1430" t="s">
        <v>346</v>
      </c>
      <c r="C1430" t="s">
        <v>59</v>
      </c>
      <c r="D1430">
        <v>92</v>
      </c>
      <c r="E1430">
        <v>108</v>
      </c>
      <c r="F1430">
        <v>32</v>
      </c>
      <c r="G1430">
        <v>22</v>
      </c>
      <c r="H1430">
        <v>28</v>
      </c>
      <c r="I1430">
        <v>20</v>
      </c>
      <c r="J1430">
        <v>108</v>
      </c>
      <c r="K1430" t="s">
        <v>64</v>
      </c>
      <c r="L1430" t="s">
        <v>60</v>
      </c>
    </row>
    <row r="1431" spans="1:12" x14ac:dyDescent="0.25">
      <c r="A1431">
        <v>202310</v>
      </c>
      <c r="B1431" t="s">
        <v>347</v>
      </c>
      <c r="C1431" t="s">
        <v>59</v>
      </c>
      <c r="D1431">
        <v>81</v>
      </c>
      <c r="E1431">
        <v>108</v>
      </c>
      <c r="F1431">
        <v>29</v>
      </c>
      <c r="G1431">
        <v>22</v>
      </c>
      <c r="H1431">
        <v>33</v>
      </c>
      <c r="I1431">
        <v>20</v>
      </c>
      <c r="J1431">
        <v>108</v>
      </c>
      <c r="K1431" t="s">
        <v>64</v>
      </c>
      <c r="L1431" t="s">
        <v>60</v>
      </c>
    </row>
    <row r="1432" spans="1:12" x14ac:dyDescent="0.25">
      <c r="A1432">
        <v>202311</v>
      </c>
      <c r="B1432" t="s">
        <v>364</v>
      </c>
      <c r="C1432" t="s">
        <v>59</v>
      </c>
      <c r="D1432">
        <v>80</v>
      </c>
      <c r="E1432">
        <v>104</v>
      </c>
      <c r="F1432">
        <v>34</v>
      </c>
      <c r="G1432">
        <v>24</v>
      </c>
      <c r="H1432">
        <v>24</v>
      </c>
      <c r="I1432">
        <v>27</v>
      </c>
      <c r="J1432">
        <v>104</v>
      </c>
      <c r="K1432" t="s">
        <v>64</v>
      </c>
      <c r="L1432" t="s">
        <v>60</v>
      </c>
    </row>
    <row r="1433" spans="1:12" x14ac:dyDescent="0.25">
      <c r="A1433">
        <v>202311</v>
      </c>
      <c r="B1433" t="s">
        <v>365</v>
      </c>
      <c r="C1433" t="s">
        <v>59</v>
      </c>
      <c r="D1433">
        <v>80</v>
      </c>
      <c r="E1433">
        <v>109</v>
      </c>
      <c r="F1433">
        <v>29</v>
      </c>
      <c r="G1433">
        <v>31</v>
      </c>
      <c r="H1433">
        <v>27</v>
      </c>
      <c r="I1433">
        <v>26</v>
      </c>
      <c r="J1433">
        <v>109</v>
      </c>
      <c r="K1433" t="s">
        <v>64</v>
      </c>
      <c r="L1433" t="s">
        <v>60</v>
      </c>
    </row>
    <row r="1434" spans="1:12" x14ac:dyDescent="0.25">
      <c r="A1434">
        <v>202311</v>
      </c>
      <c r="B1434" t="s">
        <v>366</v>
      </c>
      <c r="C1434" t="s">
        <v>59</v>
      </c>
      <c r="D1434">
        <v>82</v>
      </c>
      <c r="E1434">
        <v>108</v>
      </c>
      <c r="F1434">
        <v>29</v>
      </c>
      <c r="G1434">
        <v>34</v>
      </c>
      <c r="H1434">
        <v>24</v>
      </c>
      <c r="I1434">
        <v>28</v>
      </c>
      <c r="J1434">
        <v>108</v>
      </c>
      <c r="K1434" t="s">
        <v>64</v>
      </c>
      <c r="L1434" t="s">
        <v>60</v>
      </c>
    </row>
    <row r="1435" spans="1:12" x14ac:dyDescent="0.25">
      <c r="A1435">
        <v>202311</v>
      </c>
      <c r="B1435" t="s">
        <v>367</v>
      </c>
      <c r="C1435" t="s">
        <v>59</v>
      </c>
      <c r="D1435">
        <v>89</v>
      </c>
      <c r="E1435">
        <v>124</v>
      </c>
      <c r="F1435">
        <v>30</v>
      </c>
      <c r="G1435">
        <v>32</v>
      </c>
      <c r="H1435">
        <v>19</v>
      </c>
      <c r="I1435">
        <v>27</v>
      </c>
      <c r="J1435">
        <v>124</v>
      </c>
      <c r="K1435" t="s">
        <v>64</v>
      </c>
      <c r="L1435" t="s">
        <v>60</v>
      </c>
    </row>
    <row r="1436" spans="1:12" x14ac:dyDescent="0.25">
      <c r="A1436">
        <v>202311</v>
      </c>
      <c r="B1436" t="s">
        <v>368</v>
      </c>
      <c r="C1436" t="s">
        <v>59</v>
      </c>
      <c r="D1436">
        <v>59</v>
      </c>
      <c r="E1436">
        <v>74</v>
      </c>
      <c r="F1436">
        <v>28</v>
      </c>
      <c r="G1436">
        <v>22</v>
      </c>
      <c r="H1436">
        <v>15</v>
      </c>
      <c r="I1436">
        <v>16</v>
      </c>
      <c r="J1436">
        <v>74</v>
      </c>
      <c r="K1436" t="s">
        <v>64</v>
      </c>
      <c r="L1436" t="s">
        <v>30</v>
      </c>
    </row>
    <row r="1437" spans="1:12" x14ac:dyDescent="0.25">
      <c r="A1437">
        <v>202311</v>
      </c>
      <c r="B1437" t="s">
        <v>369</v>
      </c>
      <c r="C1437" t="s">
        <v>59</v>
      </c>
      <c r="D1437">
        <v>67</v>
      </c>
      <c r="E1437">
        <v>92</v>
      </c>
      <c r="F1437">
        <v>30</v>
      </c>
      <c r="G1437">
        <v>43</v>
      </c>
      <c r="H1437" t="s">
        <v>14</v>
      </c>
      <c r="I1437">
        <v>19</v>
      </c>
      <c r="J1437">
        <v>92</v>
      </c>
      <c r="K1437" t="s">
        <v>64</v>
      </c>
      <c r="L1437" t="s">
        <v>30</v>
      </c>
    </row>
    <row r="1438" spans="1:12" x14ac:dyDescent="0.25">
      <c r="A1438">
        <v>202311</v>
      </c>
      <c r="B1438" t="s">
        <v>370</v>
      </c>
      <c r="C1438" t="s">
        <v>59</v>
      </c>
      <c r="D1438">
        <v>71</v>
      </c>
      <c r="E1438">
        <v>107</v>
      </c>
      <c r="F1438">
        <v>29</v>
      </c>
      <c r="G1438">
        <v>26</v>
      </c>
      <c r="H1438">
        <v>18</v>
      </c>
      <c r="I1438">
        <v>19</v>
      </c>
      <c r="J1438">
        <v>107</v>
      </c>
      <c r="K1438" t="s">
        <v>64</v>
      </c>
      <c r="L1438" t="s">
        <v>60</v>
      </c>
    </row>
    <row r="1439" spans="1:12" x14ac:dyDescent="0.25">
      <c r="A1439">
        <v>202311</v>
      </c>
      <c r="B1439" t="s">
        <v>371</v>
      </c>
      <c r="C1439" t="s">
        <v>59</v>
      </c>
      <c r="D1439">
        <v>66</v>
      </c>
      <c r="E1439">
        <v>92</v>
      </c>
      <c r="F1439">
        <v>29</v>
      </c>
      <c r="G1439">
        <v>21</v>
      </c>
      <c r="H1439">
        <v>18</v>
      </c>
      <c r="I1439">
        <v>18</v>
      </c>
      <c r="J1439">
        <v>92</v>
      </c>
      <c r="K1439" t="s">
        <v>64</v>
      </c>
      <c r="L1439" t="s">
        <v>30</v>
      </c>
    </row>
    <row r="1440" spans="1:12" x14ac:dyDescent="0.25">
      <c r="A1440">
        <v>202311</v>
      </c>
      <c r="B1440" t="s">
        <v>372</v>
      </c>
      <c r="C1440" t="s">
        <v>59</v>
      </c>
      <c r="D1440">
        <v>73</v>
      </c>
      <c r="E1440">
        <v>109</v>
      </c>
      <c r="F1440">
        <v>30</v>
      </c>
      <c r="G1440">
        <v>20</v>
      </c>
      <c r="H1440">
        <v>24</v>
      </c>
      <c r="I1440">
        <v>19</v>
      </c>
      <c r="J1440">
        <v>109</v>
      </c>
      <c r="K1440" t="s">
        <v>64</v>
      </c>
      <c r="L1440" t="s">
        <v>60</v>
      </c>
    </row>
    <row r="1441" spans="1:12" x14ac:dyDescent="0.25">
      <c r="A1441">
        <v>202311</v>
      </c>
      <c r="B1441" t="s">
        <v>373</v>
      </c>
      <c r="C1441" t="s">
        <v>59</v>
      </c>
      <c r="D1441">
        <v>78</v>
      </c>
      <c r="E1441">
        <v>109</v>
      </c>
      <c r="F1441">
        <v>30</v>
      </c>
      <c r="G1441">
        <v>27</v>
      </c>
      <c r="H1441">
        <v>27</v>
      </c>
      <c r="I1441">
        <v>24</v>
      </c>
      <c r="J1441">
        <v>109</v>
      </c>
      <c r="K1441" t="s">
        <v>64</v>
      </c>
      <c r="L1441" t="s">
        <v>60</v>
      </c>
    </row>
    <row r="1442" spans="1:12" x14ac:dyDescent="0.25">
      <c r="A1442">
        <v>202311</v>
      </c>
      <c r="B1442" t="s">
        <v>374</v>
      </c>
      <c r="C1442" t="s">
        <v>59</v>
      </c>
      <c r="D1442">
        <v>67</v>
      </c>
      <c r="E1442">
        <v>90</v>
      </c>
      <c r="F1442">
        <v>28</v>
      </c>
      <c r="G1442">
        <v>23</v>
      </c>
      <c r="H1442">
        <v>24</v>
      </c>
      <c r="I1442">
        <v>17</v>
      </c>
      <c r="J1442">
        <v>90</v>
      </c>
      <c r="K1442" t="s">
        <v>64</v>
      </c>
      <c r="L1442" t="s">
        <v>30</v>
      </c>
    </row>
    <row r="1443" spans="1:12" x14ac:dyDescent="0.25">
      <c r="A1443">
        <v>202311</v>
      </c>
      <c r="B1443" t="s">
        <v>375</v>
      </c>
      <c r="C1443" t="s">
        <v>59</v>
      </c>
      <c r="D1443">
        <v>65</v>
      </c>
      <c r="E1443">
        <v>93</v>
      </c>
      <c r="F1443">
        <v>30</v>
      </c>
      <c r="G1443">
        <v>21</v>
      </c>
      <c r="H1443">
        <v>23</v>
      </c>
      <c r="I1443">
        <v>15</v>
      </c>
      <c r="J1443">
        <v>93</v>
      </c>
      <c r="K1443" t="s">
        <v>64</v>
      </c>
      <c r="L1443" t="s">
        <v>30</v>
      </c>
    </row>
    <row r="1444" spans="1:12" x14ac:dyDescent="0.25">
      <c r="A1444">
        <v>202311</v>
      </c>
      <c r="B1444" t="s">
        <v>376</v>
      </c>
      <c r="C1444" t="s">
        <v>59</v>
      </c>
      <c r="D1444" t="s">
        <v>14</v>
      </c>
      <c r="E1444" t="s">
        <v>14</v>
      </c>
      <c r="F1444" t="s">
        <v>14</v>
      </c>
      <c r="G1444" t="s">
        <v>14</v>
      </c>
      <c r="H1444" t="s">
        <v>14</v>
      </c>
      <c r="I1444" t="s">
        <v>14</v>
      </c>
      <c r="J1444">
        <v>0</v>
      </c>
      <c r="L1444" t="s">
        <v>46</v>
      </c>
    </row>
    <row r="1445" spans="1:12" x14ac:dyDescent="0.25">
      <c r="A1445">
        <v>202311</v>
      </c>
      <c r="B1445" t="s">
        <v>377</v>
      </c>
      <c r="C1445" t="s">
        <v>59</v>
      </c>
      <c r="D1445">
        <v>75</v>
      </c>
      <c r="E1445">
        <v>109</v>
      </c>
      <c r="F1445">
        <v>30</v>
      </c>
      <c r="G1445">
        <v>22</v>
      </c>
      <c r="H1445">
        <v>19</v>
      </c>
      <c r="I1445">
        <v>16</v>
      </c>
      <c r="J1445">
        <v>109</v>
      </c>
      <c r="K1445" t="s">
        <v>64</v>
      </c>
      <c r="L1445" t="s">
        <v>60</v>
      </c>
    </row>
    <row r="1446" spans="1:12" x14ac:dyDescent="0.25">
      <c r="A1446">
        <v>202311</v>
      </c>
      <c r="B1446" t="s">
        <v>378</v>
      </c>
      <c r="C1446" t="s">
        <v>59</v>
      </c>
      <c r="D1446">
        <v>55</v>
      </c>
      <c r="E1446">
        <v>79</v>
      </c>
      <c r="F1446">
        <v>29</v>
      </c>
      <c r="G1446">
        <v>20</v>
      </c>
      <c r="H1446">
        <v>15</v>
      </c>
      <c r="I1446">
        <v>15</v>
      </c>
      <c r="J1446">
        <v>79</v>
      </c>
      <c r="K1446" t="s">
        <v>64</v>
      </c>
      <c r="L1446" t="s">
        <v>30</v>
      </c>
    </row>
    <row r="1447" spans="1:12" x14ac:dyDescent="0.25">
      <c r="A1447">
        <v>202311</v>
      </c>
      <c r="B1447" t="s">
        <v>379</v>
      </c>
      <c r="C1447" t="s">
        <v>59</v>
      </c>
      <c r="D1447">
        <v>63</v>
      </c>
      <c r="E1447">
        <v>95</v>
      </c>
      <c r="F1447">
        <v>30</v>
      </c>
      <c r="G1447">
        <v>25</v>
      </c>
      <c r="H1447">
        <v>21</v>
      </c>
      <c r="I1447">
        <v>26</v>
      </c>
      <c r="J1447">
        <v>95</v>
      </c>
      <c r="K1447" t="s">
        <v>64</v>
      </c>
      <c r="L1447" t="s">
        <v>30</v>
      </c>
    </row>
    <row r="1448" spans="1:12" x14ac:dyDescent="0.25">
      <c r="A1448">
        <v>202311</v>
      </c>
      <c r="B1448" t="s">
        <v>380</v>
      </c>
      <c r="C1448" t="s">
        <v>59</v>
      </c>
      <c r="D1448">
        <v>65</v>
      </c>
      <c r="E1448">
        <v>87</v>
      </c>
      <c r="F1448">
        <v>30</v>
      </c>
      <c r="G1448">
        <v>27</v>
      </c>
      <c r="H1448">
        <v>25</v>
      </c>
      <c r="I1448">
        <v>28</v>
      </c>
      <c r="J1448">
        <v>87</v>
      </c>
      <c r="K1448" t="s">
        <v>64</v>
      </c>
      <c r="L1448" t="s">
        <v>30</v>
      </c>
    </row>
    <row r="1449" spans="1:12" x14ac:dyDescent="0.25">
      <c r="A1449">
        <v>202311</v>
      </c>
      <c r="B1449" t="s">
        <v>381</v>
      </c>
      <c r="C1449" t="s">
        <v>59</v>
      </c>
      <c r="D1449">
        <v>60</v>
      </c>
      <c r="E1449" t="s">
        <v>14</v>
      </c>
      <c r="F1449">
        <v>31</v>
      </c>
      <c r="G1449">
        <v>22</v>
      </c>
      <c r="H1449">
        <v>14</v>
      </c>
      <c r="I1449">
        <v>27</v>
      </c>
      <c r="J1449">
        <v>60</v>
      </c>
      <c r="K1449" t="s">
        <v>15</v>
      </c>
      <c r="L1449" t="s">
        <v>30</v>
      </c>
    </row>
    <row r="1450" spans="1:12" x14ac:dyDescent="0.25">
      <c r="A1450">
        <v>202311</v>
      </c>
      <c r="B1450" t="s">
        <v>382</v>
      </c>
      <c r="C1450" t="s">
        <v>59</v>
      </c>
      <c r="D1450">
        <v>56</v>
      </c>
      <c r="E1450" t="s">
        <v>14</v>
      </c>
      <c r="F1450">
        <v>29</v>
      </c>
      <c r="G1450">
        <v>22</v>
      </c>
      <c r="H1450">
        <v>20</v>
      </c>
      <c r="I1450">
        <v>18</v>
      </c>
      <c r="J1450">
        <v>56</v>
      </c>
      <c r="K1450" t="s">
        <v>15</v>
      </c>
      <c r="L1450" t="s">
        <v>30</v>
      </c>
    </row>
    <row r="1451" spans="1:12" x14ac:dyDescent="0.25">
      <c r="A1451">
        <v>202311</v>
      </c>
      <c r="B1451" t="s">
        <v>383</v>
      </c>
      <c r="C1451" t="s">
        <v>59</v>
      </c>
      <c r="D1451">
        <v>63</v>
      </c>
      <c r="E1451" t="s">
        <v>14</v>
      </c>
      <c r="F1451">
        <v>30</v>
      </c>
      <c r="G1451">
        <v>14</v>
      </c>
      <c r="H1451">
        <v>22</v>
      </c>
      <c r="I1451">
        <v>12</v>
      </c>
      <c r="J1451">
        <v>63</v>
      </c>
      <c r="K1451" t="s">
        <v>15</v>
      </c>
      <c r="L1451" t="s">
        <v>30</v>
      </c>
    </row>
    <row r="1452" spans="1:12" x14ac:dyDescent="0.25">
      <c r="A1452">
        <v>202311</v>
      </c>
      <c r="B1452" t="s">
        <v>384</v>
      </c>
      <c r="C1452" t="s">
        <v>59</v>
      </c>
      <c r="D1452">
        <v>59</v>
      </c>
      <c r="E1452">
        <v>89</v>
      </c>
      <c r="F1452">
        <v>30</v>
      </c>
      <c r="G1452">
        <v>18</v>
      </c>
      <c r="H1452">
        <v>19</v>
      </c>
      <c r="I1452">
        <v>18</v>
      </c>
      <c r="J1452">
        <v>89</v>
      </c>
      <c r="K1452" t="s">
        <v>64</v>
      </c>
      <c r="L1452" t="s">
        <v>30</v>
      </c>
    </row>
    <row r="1453" spans="1:12" x14ac:dyDescent="0.25">
      <c r="A1453">
        <v>202311</v>
      </c>
      <c r="B1453" t="s">
        <v>385</v>
      </c>
      <c r="C1453" t="s">
        <v>59</v>
      </c>
      <c r="D1453">
        <v>58</v>
      </c>
      <c r="E1453">
        <v>74</v>
      </c>
      <c r="F1453">
        <v>30</v>
      </c>
      <c r="G1453">
        <v>19</v>
      </c>
      <c r="H1453">
        <v>24</v>
      </c>
      <c r="I1453">
        <v>19</v>
      </c>
      <c r="J1453">
        <v>74</v>
      </c>
      <c r="K1453" t="s">
        <v>64</v>
      </c>
      <c r="L1453" t="s">
        <v>30</v>
      </c>
    </row>
    <row r="1454" spans="1:12" x14ac:dyDescent="0.25">
      <c r="A1454">
        <v>202311</v>
      </c>
      <c r="B1454" t="s">
        <v>386</v>
      </c>
      <c r="C1454" t="s">
        <v>59</v>
      </c>
      <c r="D1454">
        <v>67</v>
      </c>
      <c r="E1454">
        <v>75</v>
      </c>
      <c r="F1454">
        <v>31</v>
      </c>
      <c r="G1454">
        <v>21</v>
      </c>
      <c r="H1454">
        <v>21</v>
      </c>
      <c r="I1454">
        <v>22</v>
      </c>
      <c r="J1454">
        <v>75</v>
      </c>
      <c r="K1454" t="s">
        <v>64</v>
      </c>
      <c r="L1454" t="s">
        <v>30</v>
      </c>
    </row>
    <row r="1455" spans="1:12" x14ac:dyDescent="0.25">
      <c r="A1455">
        <v>202311</v>
      </c>
      <c r="B1455" t="s">
        <v>387</v>
      </c>
      <c r="C1455" t="s">
        <v>59</v>
      </c>
      <c r="D1455">
        <v>83</v>
      </c>
      <c r="E1455">
        <v>82</v>
      </c>
      <c r="F1455">
        <v>29</v>
      </c>
      <c r="G1455">
        <v>41</v>
      </c>
      <c r="H1455">
        <v>20</v>
      </c>
      <c r="I1455">
        <v>29</v>
      </c>
      <c r="J1455">
        <v>83</v>
      </c>
      <c r="K1455" t="s">
        <v>15</v>
      </c>
      <c r="L1455" t="s">
        <v>30</v>
      </c>
    </row>
    <row r="1456" spans="1:12" x14ac:dyDescent="0.25">
      <c r="A1456">
        <v>202311</v>
      </c>
      <c r="B1456" t="s">
        <v>388</v>
      </c>
      <c r="C1456" t="s">
        <v>59</v>
      </c>
      <c r="D1456">
        <v>63</v>
      </c>
      <c r="E1456">
        <v>54</v>
      </c>
      <c r="F1456">
        <v>29</v>
      </c>
      <c r="G1456">
        <v>25</v>
      </c>
      <c r="H1456">
        <v>15</v>
      </c>
      <c r="I1456">
        <v>21</v>
      </c>
      <c r="J1456">
        <v>63</v>
      </c>
      <c r="K1456" t="s">
        <v>15</v>
      </c>
      <c r="L1456" t="s">
        <v>30</v>
      </c>
    </row>
    <row r="1457" spans="1:12" x14ac:dyDescent="0.25">
      <c r="A1457">
        <v>202311</v>
      </c>
      <c r="B1457" t="s">
        <v>389</v>
      </c>
      <c r="C1457" t="s">
        <v>59</v>
      </c>
      <c r="D1457">
        <v>55</v>
      </c>
      <c r="E1457">
        <v>33</v>
      </c>
      <c r="F1457">
        <v>30</v>
      </c>
      <c r="G1457">
        <v>28</v>
      </c>
      <c r="H1457">
        <v>17</v>
      </c>
      <c r="I1457">
        <v>19</v>
      </c>
      <c r="J1457">
        <v>55</v>
      </c>
      <c r="K1457" t="s">
        <v>15</v>
      </c>
      <c r="L1457" t="s">
        <v>30</v>
      </c>
    </row>
    <row r="1458" spans="1:12" x14ac:dyDescent="0.25">
      <c r="A1458">
        <v>202311</v>
      </c>
      <c r="B1458" t="s">
        <v>390</v>
      </c>
      <c r="C1458" t="s">
        <v>59</v>
      </c>
      <c r="D1458">
        <v>67</v>
      </c>
      <c r="E1458">
        <v>57</v>
      </c>
      <c r="F1458">
        <v>31</v>
      </c>
      <c r="G1458">
        <v>19</v>
      </c>
      <c r="H1458">
        <v>24</v>
      </c>
      <c r="I1458">
        <v>20</v>
      </c>
      <c r="J1458">
        <v>67</v>
      </c>
      <c r="K1458" t="s">
        <v>15</v>
      </c>
      <c r="L1458" t="s">
        <v>30</v>
      </c>
    </row>
    <row r="1459" spans="1:12" x14ac:dyDescent="0.25">
      <c r="A1459">
        <v>202311</v>
      </c>
      <c r="B1459" t="s">
        <v>391</v>
      </c>
      <c r="C1459" t="s">
        <v>59</v>
      </c>
      <c r="D1459">
        <v>60</v>
      </c>
      <c r="E1459" t="s">
        <v>14</v>
      </c>
      <c r="F1459">
        <v>30</v>
      </c>
      <c r="G1459">
        <v>22</v>
      </c>
      <c r="H1459">
        <v>17</v>
      </c>
      <c r="I1459">
        <v>23</v>
      </c>
      <c r="J1459">
        <v>60</v>
      </c>
      <c r="K1459" t="s">
        <v>15</v>
      </c>
      <c r="L1459" t="s">
        <v>30</v>
      </c>
    </row>
    <row r="1460" spans="1:12" x14ac:dyDescent="0.25">
      <c r="A1460">
        <v>202311</v>
      </c>
      <c r="B1460" t="s">
        <v>392</v>
      </c>
      <c r="C1460" t="s">
        <v>59</v>
      </c>
      <c r="D1460">
        <v>71</v>
      </c>
      <c r="E1460">
        <v>105</v>
      </c>
      <c r="F1460">
        <v>30</v>
      </c>
      <c r="G1460">
        <v>19</v>
      </c>
      <c r="H1460">
        <v>22</v>
      </c>
      <c r="I1460">
        <v>14</v>
      </c>
      <c r="J1460">
        <v>105</v>
      </c>
      <c r="K1460" t="s">
        <v>64</v>
      </c>
      <c r="L1460" t="s">
        <v>60</v>
      </c>
    </row>
    <row r="1461" spans="1:12" x14ac:dyDescent="0.25">
      <c r="A1461">
        <v>202311</v>
      </c>
      <c r="B1461" t="s">
        <v>393</v>
      </c>
      <c r="C1461" t="s">
        <v>59</v>
      </c>
      <c r="D1461">
        <v>46</v>
      </c>
      <c r="E1461">
        <v>67</v>
      </c>
      <c r="F1461">
        <v>29</v>
      </c>
      <c r="G1461">
        <v>18</v>
      </c>
      <c r="H1461">
        <v>23</v>
      </c>
      <c r="I1461">
        <v>17</v>
      </c>
      <c r="J1461">
        <v>67</v>
      </c>
      <c r="K1461" t="s">
        <v>64</v>
      </c>
      <c r="L1461" t="s">
        <v>30</v>
      </c>
    </row>
    <row r="1462" spans="1:12" x14ac:dyDescent="0.25">
      <c r="A1462">
        <v>202305</v>
      </c>
      <c r="B1462" t="s">
        <v>159</v>
      </c>
      <c r="C1462" t="s">
        <v>190</v>
      </c>
      <c r="D1462">
        <v>43</v>
      </c>
      <c r="E1462" t="s">
        <v>14</v>
      </c>
      <c r="F1462">
        <v>15</v>
      </c>
      <c r="G1462" t="s">
        <v>14</v>
      </c>
      <c r="H1462">
        <v>51</v>
      </c>
      <c r="I1462">
        <v>13</v>
      </c>
      <c r="J1462">
        <v>51</v>
      </c>
      <c r="K1462" t="s">
        <v>18</v>
      </c>
      <c r="L1462" t="s">
        <v>30</v>
      </c>
    </row>
    <row r="1463" spans="1:12" x14ac:dyDescent="0.25">
      <c r="A1463">
        <v>202305</v>
      </c>
      <c r="B1463" t="s">
        <v>160</v>
      </c>
      <c r="C1463" t="s">
        <v>190</v>
      </c>
      <c r="D1463">
        <v>65</v>
      </c>
      <c r="E1463" t="s">
        <v>14</v>
      </c>
      <c r="F1463" t="s">
        <v>14</v>
      </c>
      <c r="G1463">
        <v>14</v>
      </c>
      <c r="H1463">
        <v>44</v>
      </c>
      <c r="I1463">
        <v>21</v>
      </c>
      <c r="J1463">
        <v>65</v>
      </c>
      <c r="K1463" t="s">
        <v>15</v>
      </c>
      <c r="L1463" t="s">
        <v>30</v>
      </c>
    </row>
    <row r="1464" spans="1:12" x14ac:dyDescent="0.25">
      <c r="A1464">
        <v>202305</v>
      </c>
      <c r="B1464" t="s">
        <v>161</v>
      </c>
      <c r="C1464" t="s">
        <v>190</v>
      </c>
      <c r="D1464">
        <v>50</v>
      </c>
      <c r="E1464" t="s">
        <v>14</v>
      </c>
      <c r="F1464">
        <v>17</v>
      </c>
      <c r="G1464">
        <v>16</v>
      </c>
      <c r="H1464">
        <v>44</v>
      </c>
      <c r="I1464">
        <v>19</v>
      </c>
      <c r="J1464">
        <v>50</v>
      </c>
      <c r="K1464" t="s">
        <v>15</v>
      </c>
      <c r="L1464" t="s">
        <v>16</v>
      </c>
    </row>
    <row r="1465" spans="1:12" x14ac:dyDescent="0.25">
      <c r="A1465">
        <v>202305</v>
      </c>
      <c r="B1465" t="s">
        <v>162</v>
      </c>
      <c r="C1465" t="s">
        <v>190</v>
      </c>
      <c r="D1465">
        <v>37</v>
      </c>
      <c r="E1465" t="s">
        <v>14</v>
      </c>
      <c r="F1465">
        <v>17</v>
      </c>
      <c r="G1465">
        <v>14</v>
      </c>
      <c r="H1465">
        <v>48</v>
      </c>
      <c r="I1465">
        <v>20</v>
      </c>
      <c r="J1465">
        <v>48</v>
      </c>
      <c r="K1465" t="s">
        <v>18</v>
      </c>
      <c r="L1465" t="s">
        <v>16</v>
      </c>
    </row>
    <row r="1466" spans="1:12" x14ac:dyDescent="0.25">
      <c r="A1466">
        <v>202305</v>
      </c>
      <c r="B1466" t="s">
        <v>163</v>
      </c>
      <c r="C1466" t="s">
        <v>190</v>
      </c>
      <c r="D1466">
        <v>42</v>
      </c>
      <c r="E1466" t="s">
        <v>14</v>
      </c>
      <c r="F1466">
        <v>16</v>
      </c>
      <c r="G1466">
        <v>22</v>
      </c>
      <c r="H1466">
        <v>57</v>
      </c>
      <c r="I1466">
        <v>23</v>
      </c>
      <c r="J1466">
        <v>57</v>
      </c>
      <c r="K1466" t="s">
        <v>18</v>
      </c>
      <c r="L1466" t="s">
        <v>30</v>
      </c>
    </row>
    <row r="1467" spans="1:12" x14ac:dyDescent="0.25">
      <c r="A1467">
        <v>202305</v>
      </c>
      <c r="B1467" t="s">
        <v>164</v>
      </c>
      <c r="C1467" t="s">
        <v>190</v>
      </c>
      <c r="D1467">
        <v>39</v>
      </c>
      <c r="E1467" t="s">
        <v>14</v>
      </c>
      <c r="F1467">
        <v>18</v>
      </c>
      <c r="G1467">
        <v>16</v>
      </c>
      <c r="H1467">
        <v>52</v>
      </c>
      <c r="I1467">
        <v>21</v>
      </c>
      <c r="J1467">
        <v>52</v>
      </c>
      <c r="K1467" t="s">
        <v>18</v>
      </c>
      <c r="L1467" t="s">
        <v>30</v>
      </c>
    </row>
    <row r="1468" spans="1:12" x14ac:dyDescent="0.25">
      <c r="A1468">
        <v>202305</v>
      </c>
      <c r="B1468" t="s">
        <v>165</v>
      </c>
      <c r="C1468" t="s">
        <v>190</v>
      </c>
      <c r="D1468">
        <v>57</v>
      </c>
      <c r="E1468" t="s">
        <v>14</v>
      </c>
      <c r="F1468">
        <v>18</v>
      </c>
      <c r="G1468">
        <v>23</v>
      </c>
      <c r="H1468">
        <v>45</v>
      </c>
      <c r="I1468">
        <v>25</v>
      </c>
      <c r="J1468">
        <v>57</v>
      </c>
      <c r="K1468" t="s">
        <v>15</v>
      </c>
      <c r="L1468" t="s">
        <v>30</v>
      </c>
    </row>
    <row r="1469" spans="1:12" x14ac:dyDescent="0.25">
      <c r="A1469">
        <v>202305</v>
      </c>
      <c r="B1469" t="s">
        <v>166</v>
      </c>
      <c r="C1469" t="s">
        <v>190</v>
      </c>
      <c r="D1469">
        <v>42</v>
      </c>
      <c r="E1469" t="s">
        <v>14</v>
      </c>
      <c r="F1469">
        <v>16</v>
      </c>
      <c r="G1469">
        <v>16</v>
      </c>
      <c r="H1469">
        <v>51</v>
      </c>
      <c r="I1469">
        <v>14</v>
      </c>
      <c r="J1469">
        <v>51</v>
      </c>
      <c r="K1469" t="s">
        <v>18</v>
      </c>
      <c r="L1469" t="s">
        <v>30</v>
      </c>
    </row>
    <row r="1470" spans="1:12" x14ac:dyDescent="0.25">
      <c r="A1470">
        <v>202305</v>
      </c>
      <c r="B1470" t="s">
        <v>167</v>
      </c>
      <c r="C1470" t="s">
        <v>190</v>
      </c>
      <c r="D1470">
        <v>52</v>
      </c>
      <c r="E1470" t="s">
        <v>14</v>
      </c>
      <c r="F1470">
        <v>19</v>
      </c>
      <c r="G1470">
        <v>22</v>
      </c>
      <c r="H1470">
        <v>47</v>
      </c>
      <c r="I1470">
        <v>24</v>
      </c>
      <c r="J1470">
        <v>52</v>
      </c>
      <c r="K1470" t="s">
        <v>15</v>
      </c>
      <c r="L1470" t="s">
        <v>30</v>
      </c>
    </row>
    <row r="1471" spans="1:12" x14ac:dyDescent="0.25">
      <c r="A1471">
        <v>202305</v>
      </c>
      <c r="B1471" t="s">
        <v>168</v>
      </c>
      <c r="C1471" t="s">
        <v>190</v>
      </c>
      <c r="D1471">
        <v>60</v>
      </c>
      <c r="E1471" t="s">
        <v>14</v>
      </c>
      <c r="F1471">
        <v>19</v>
      </c>
      <c r="G1471">
        <v>18</v>
      </c>
      <c r="H1471">
        <v>50</v>
      </c>
      <c r="I1471">
        <v>22</v>
      </c>
      <c r="J1471">
        <v>60</v>
      </c>
      <c r="K1471" t="s">
        <v>15</v>
      </c>
      <c r="L1471" t="s">
        <v>30</v>
      </c>
    </row>
    <row r="1472" spans="1:12" x14ac:dyDescent="0.25">
      <c r="A1472">
        <v>202305</v>
      </c>
      <c r="B1472" t="s">
        <v>169</v>
      </c>
      <c r="C1472" t="s">
        <v>190</v>
      </c>
      <c r="D1472">
        <v>53</v>
      </c>
      <c r="E1472" t="s">
        <v>14</v>
      </c>
      <c r="F1472">
        <v>20</v>
      </c>
      <c r="G1472">
        <v>14</v>
      </c>
      <c r="H1472">
        <v>50</v>
      </c>
      <c r="I1472">
        <v>16</v>
      </c>
      <c r="J1472">
        <v>53</v>
      </c>
      <c r="K1472" t="s">
        <v>15</v>
      </c>
      <c r="L1472" t="s">
        <v>30</v>
      </c>
    </row>
    <row r="1473" spans="1:12" x14ac:dyDescent="0.25">
      <c r="A1473">
        <v>202305</v>
      </c>
      <c r="B1473" t="s">
        <v>170</v>
      </c>
      <c r="C1473" t="s">
        <v>190</v>
      </c>
      <c r="D1473">
        <v>18</v>
      </c>
      <c r="E1473" t="s">
        <v>14</v>
      </c>
      <c r="F1473">
        <v>22</v>
      </c>
      <c r="G1473">
        <v>11</v>
      </c>
      <c r="H1473">
        <v>31</v>
      </c>
      <c r="I1473">
        <v>14</v>
      </c>
      <c r="J1473">
        <v>31</v>
      </c>
      <c r="K1473" t="s">
        <v>18</v>
      </c>
      <c r="L1473" t="s">
        <v>16</v>
      </c>
    </row>
    <row r="1474" spans="1:12" x14ac:dyDescent="0.25">
      <c r="A1474">
        <v>202305</v>
      </c>
      <c r="B1474" t="s">
        <v>171</v>
      </c>
      <c r="C1474" t="s">
        <v>190</v>
      </c>
      <c r="D1474">
        <v>39</v>
      </c>
      <c r="E1474" t="s">
        <v>14</v>
      </c>
      <c r="F1474">
        <v>20</v>
      </c>
      <c r="G1474">
        <v>15</v>
      </c>
      <c r="H1474">
        <v>45</v>
      </c>
      <c r="I1474">
        <v>17</v>
      </c>
      <c r="J1474">
        <v>45</v>
      </c>
      <c r="K1474" t="s">
        <v>18</v>
      </c>
      <c r="L1474" t="s">
        <v>16</v>
      </c>
    </row>
    <row r="1475" spans="1:12" x14ac:dyDescent="0.25">
      <c r="A1475">
        <v>202305</v>
      </c>
      <c r="B1475" t="s">
        <v>172</v>
      </c>
      <c r="C1475" t="s">
        <v>190</v>
      </c>
      <c r="D1475">
        <v>46</v>
      </c>
      <c r="E1475" t="s">
        <v>14</v>
      </c>
      <c r="F1475">
        <v>18</v>
      </c>
      <c r="G1475">
        <v>18</v>
      </c>
      <c r="H1475">
        <v>44</v>
      </c>
      <c r="I1475">
        <v>19</v>
      </c>
      <c r="J1475">
        <v>46</v>
      </c>
      <c r="K1475" t="s">
        <v>15</v>
      </c>
      <c r="L1475" t="s">
        <v>16</v>
      </c>
    </row>
    <row r="1476" spans="1:12" x14ac:dyDescent="0.25">
      <c r="A1476">
        <v>202305</v>
      </c>
      <c r="B1476" t="s">
        <v>173</v>
      </c>
      <c r="C1476" t="s">
        <v>190</v>
      </c>
      <c r="D1476">
        <v>48</v>
      </c>
      <c r="E1476" t="s">
        <v>14</v>
      </c>
      <c r="F1476">
        <v>21</v>
      </c>
      <c r="G1476">
        <v>18</v>
      </c>
      <c r="H1476">
        <v>41</v>
      </c>
      <c r="I1476">
        <v>18</v>
      </c>
      <c r="J1476">
        <v>48</v>
      </c>
      <c r="K1476" t="s">
        <v>15</v>
      </c>
      <c r="L1476" t="s">
        <v>16</v>
      </c>
    </row>
    <row r="1477" spans="1:12" x14ac:dyDescent="0.25">
      <c r="A1477">
        <v>202305</v>
      </c>
      <c r="B1477" t="s">
        <v>174</v>
      </c>
      <c r="C1477" t="s">
        <v>190</v>
      </c>
      <c r="D1477">
        <v>53</v>
      </c>
      <c r="E1477" t="s">
        <v>14</v>
      </c>
      <c r="F1477">
        <v>20</v>
      </c>
      <c r="G1477">
        <v>16</v>
      </c>
      <c r="H1477">
        <v>45</v>
      </c>
      <c r="I1477">
        <v>17</v>
      </c>
      <c r="J1477">
        <v>53</v>
      </c>
      <c r="K1477" t="s">
        <v>15</v>
      </c>
      <c r="L1477" t="s">
        <v>30</v>
      </c>
    </row>
    <row r="1478" spans="1:12" x14ac:dyDescent="0.25">
      <c r="A1478">
        <v>202305</v>
      </c>
      <c r="B1478" t="s">
        <v>175</v>
      </c>
      <c r="C1478" t="s">
        <v>190</v>
      </c>
      <c r="D1478">
        <v>52</v>
      </c>
      <c r="E1478" t="s">
        <v>14</v>
      </c>
      <c r="F1478">
        <v>20</v>
      </c>
      <c r="G1478">
        <v>17</v>
      </c>
      <c r="H1478">
        <v>41</v>
      </c>
      <c r="I1478">
        <v>20</v>
      </c>
      <c r="J1478">
        <v>52</v>
      </c>
      <c r="K1478" t="s">
        <v>15</v>
      </c>
      <c r="L1478" t="s">
        <v>30</v>
      </c>
    </row>
    <row r="1479" spans="1:12" x14ac:dyDescent="0.25">
      <c r="A1479">
        <v>202305</v>
      </c>
      <c r="B1479" t="s">
        <v>176</v>
      </c>
      <c r="C1479" t="s">
        <v>190</v>
      </c>
      <c r="D1479">
        <v>49</v>
      </c>
      <c r="E1479" t="s">
        <v>14</v>
      </c>
      <c r="F1479">
        <v>23</v>
      </c>
      <c r="G1479">
        <v>16</v>
      </c>
      <c r="H1479">
        <v>42</v>
      </c>
      <c r="I1479">
        <v>20</v>
      </c>
      <c r="J1479">
        <v>49</v>
      </c>
      <c r="K1479" t="s">
        <v>15</v>
      </c>
      <c r="L1479" t="s">
        <v>16</v>
      </c>
    </row>
    <row r="1480" spans="1:12" x14ac:dyDescent="0.25">
      <c r="A1480">
        <v>202305</v>
      </c>
      <c r="B1480" t="s">
        <v>177</v>
      </c>
      <c r="C1480" t="s">
        <v>190</v>
      </c>
      <c r="D1480">
        <v>58</v>
      </c>
      <c r="E1480" t="s">
        <v>14</v>
      </c>
      <c r="F1480">
        <v>21</v>
      </c>
      <c r="G1480">
        <v>17</v>
      </c>
      <c r="H1480">
        <v>48</v>
      </c>
      <c r="I1480">
        <v>21</v>
      </c>
      <c r="J1480">
        <v>58</v>
      </c>
      <c r="K1480" t="s">
        <v>15</v>
      </c>
      <c r="L1480" t="s">
        <v>30</v>
      </c>
    </row>
    <row r="1481" spans="1:12" x14ac:dyDescent="0.25">
      <c r="A1481">
        <v>202305</v>
      </c>
      <c r="B1481" t="s">
        <v>178</v>
      </c>
      <c r="C1481" t="s">
        <v>190</v>
      </c>
      <c r="D1481">
        <v>57</v>
      </c>
      <c r="E1481" t="s">
        <v>14</v>
      </c>
      <c r="F1481">
        <v>24</v>
      </c>
      <c r="G1481">
        <v>18</v>
      </c>
      <c r="H1481">
        <v>45</v>
      </c>
      <c r="I1481">
        <v>25</v>
      </c>
      <c r="J1481">
        <v>57</v>
      </c>
      <c r="K1481" t="s">
        <v>15</v>
      </c>
      <c r="L1481" t="s">
        <v>30</v>
      </c>
    </row>
    <row r="1482" spans="1:12" x14ac:dyDescent="0.25">
      <c r="A1482">
        <v>202305</v>
      </c>
      <c r="B1482" t="s">
        <v>179</v>
      </c>
      <c r="C1482" t="s">
        <v>190</v>
      </c>
      <c r="D1482">
        <v>61</v>
      </c>
      <c r="E1482" t="s">
        <v>14</v>
      </c>
      <c r="F1482">
        <v>21</v>
      </c>
      <c r="G1482">
        <v>18</v>
      </c>
      <c r="H1482">
        <v>48</v>
      </c>
      <c r="I1482">
        <v>19</v>
      </c>
      <c r="J1482">
        <v>61</v>
      </c>
      <c r="K1482" t="s">
        <v>15</v>
      </c>
      <c r="L1482" t="s">
        <v>30</v>
      </c>
    </row>
    <row r="1483" spans="1:12" x14ac:dyDescent="0.25">
      <c r="A1483">
        <v>202305</v>
      </c>
      <c r="B1483" t="s">
        <v>180</v>
      </c>
      <c r="C1483" t="s">
        <v>190</v>
      </c>
      <c r="D1483">
        <v>52</v>
      </c>
      <c r="E1483" t="s">
        <v>14</v>
      </c>
      <c r="F1483">
        <v>17</v>
      </c>
      <c r="G1483">
        <v>20</v>
      </c>
      <c r="H1483">
        <v>55</v>
      </c>
      <c r="I1483">
        <v>21</v>
      </c>
      <c r="J1483">
        <v>55</v>
      </c>
      <c r="K1483" t="s">
        <v>18</v>
      </c>
      <c r="L1483" t="s">
        <v>30</v>
      </c>
    </row>
    <row r="1484" spans="1:12" x14ac:dyDescent="0.25">
      <c r="A1484">
        <v>202305</v>
      </c>
      <c r="B1484" t="s">
        <v>181</v>
      </c>
      <c r="C1484" t="s">
        <v>190</v>
      </c>
      <c r="D1484">
        <v>61</v>
      </c>
      <c r="E1484" t="s">
        <v>14</v>
      </c>
      <c r="F1484">
        <v>20</v>
      </c>
      <c r="G1484">
        <v>19</v>
      </c>
      <c r="H1484">
        <v>46</v>
      </c>
      <c r="I1484">
        <v>22</v>
      </c>
      <c r="J1484">
        <v>61</v>
      </c>
      <c r="K1484" t="s">
        <v>15</v>
      </c>
      <c r="L1484" t="s">
        <v>30</v>
      </c>
    </row>
    <row r="1485" spans="1:12" x14ac:dyDescent="0.25">
      <c r="A1485">
        <v>202305</v>
      </c>
      <c r="B1485" t="s">
        <v>182</v>
      </c>
      <c r="C1485" t="s">
        <v>190</v>
      </c>
      <c r="D1485">
        <v>66</v>
      </c>
      <c r="E1485" t="s">
        <v>14</v>
      </c>
      <c r="F1485">
        <v>22</v>
      </c>
      <c r="G1485">
        <v>24</v>
      </c>
      <c r="H1485">
        <v>38</v>
      </c>
      <c r="I1485">
        <v>27</v>
      </c>
      <c r="J1485">
        <v>66</v>
      </c>
      <c r="K1485" t="s">
        <v>15</v>
      </c>
      <c r="L1485" t="s">
        <v>30</v>
      </c>
    </row>
    <row r="1486" spans="1:12" x14ac:dyDescent="0.25">
      <c r="A1486">
        <v>202305</v>
      </c>
      <c r="B1486" t="s">
        <v>183</v>
      </c>
      <c r="C1486" t="s">
        <v>190</v>
      </c>
      <c r="D1486">
        <v>68</v>
      </c>
      <c r="E1486" t="s">
        <v>14</v>
      </c>
      <c r="F1486">
        <v>22</v>
      </c>
      <c r="G1486">
        <v>23</v>
      </c>
      <c r="H1486">
        <v>46</v>
      </c>
      <c r="I1486">
        <v>25</v>
      </c>
      <c r="J1486">
        <v>68</v>
      </c>
      <c r="K1486" t="s">
        <v>15</v>
      </c>
      <c r="L1486" t="s">
        <v>30</v>
      </c>
    </row>
    <row r="1487" spans="1:12" x14ac:dyDescent="0.25">
      <c r="A1487">
        <v>202305</v>
      </c>
      <c r="B1487" t="s">
        <v>184</v>
      </c>
      <c r="C1487" t="s">
        <v>190</v>
      </c>
      <c r="D1487">
        <v>63</v>
      </c>
      <c r="E1487" t="s">
        <v>14</v>
      </c>
      <c r="F1487">
        <v>20</v>
      </c>
      <c r="G1487">
        <v>20</v>
      </c>
      <c r="H1487">
        <v>53</v>
      </c>
      <c r="I1487">
        <v>23</v>
      </c>
      <c r="J1487">
        <v>63</v>
      </c>
      <c r="K1487" t="s">
        <v>15</v>
      </c>
      <c r="L1487" t="s">
        <v>30</v>
      </c>
    </row>
    <row r="1488" spans="1:12" x14ac:dyDescent="0.25">
      <c r="A1488">
        <v>202305</v>
      </c>
      <c r="B1488" t="s">
        <v>185</v>
      </c>
      <c r="C1488" t="s">
        <v>190</v>
      </c>
      <c r="D1488">
        <v>57</v>
      </c>
      <c r="E1488" t="s">
        <v>14</v>
      </c>
      <c r="F1488">
        <v>22</v>
      </c>
      <c r="G1488">
        <v>15</v>
      </c>
      <c r="H1488">
        <v>54</v>
      </c>
      <c r="I1488">
        <v>19</v>
      </c>
      <c r="J1488">
        <v>57</v>
      </c>
      <c r="K1488" t="s">
        <v>15</v>
      </c>
      <c r="L1488" t="s">
        <v>30</v>
      </c>
    </row>
    <row r="1489" spans="1:12" x14ac:dyDescent="0.25">
      <c r="A1489">
        <v>202305</v>
      </c>
      <c r="B1489" t="s">
        <v>186</v>
      </c>
      <c r="C1489" t="s">
        <v>190</v>
      </c>
      <c r="D1489">
        <v>53</v>
      </c>
      <c r="E1489" t="s">
        <v>14</v>
      </c>
      <c r="F1489">
        <v>19</v>
      </c>
      <c r="G1489">
        <v>17</v>
      </c>
      <c r="H1489">
        <v>60</v>
      </c>
      <c r="I1489">
        <v>20</v>
      </c>
      <c r="J1489">
        <v>60</v>
      </c>
      <c r="K1489" t="s">
        <v>18</v>
      </c>
      <c r="L1489" t="s">
        <v>30</v>
      </c>
    </row>
    <row r="1490" spans="1:12" x14ac:dyDescent="0.25">
      <c r="A1490">
        <v>202305</v>
      </c>
      <c r="B1490" t="s">
        <v>187</v>
      </c>
      <c r="C1490" t="s">
        <v>190</v>
      </c>
      <c r="D1490">
        <v>63</v>
      </c>
      <c r="E1490" t="s">
        <v>14</v>
      </c>
      <c r="F1490">
        <v>21</v>
      </c>
      <c r="G1490">
        <v>20</v>
      </c>
      <c r="H1490">
        <v>51</v>
      </c>
      <c r="I1490">
        <v>22</v>
      </c>
      <c r="J1490">
        <v>63</v>
      </c>
      <c r="K1490" t="s">
        <v>15</v>
      </c>
      <c r="L1490" t="s">
        <v>30</v>
      </c>
    </row>
    <row r="1491" spans="1:12" x14ac:dyDescent="0.25">
      <c r="A1491">
        <v>202305</v>
      </c>
      <c r="B1491" t="s">
        <v>188</v>
      </c>
      <c r="C1491" t="s">
        <v>190</v>
      </c>
      <c r="D1491">
        <v>59</v>
      </c>
      <c r="E1491" t="s">
        <v>14</v>
      </c>
      <c r="F1491">
        <v>21</v>
      </c>
      <c r="G1491">
        <v>17</v>
      </c>
      <c r="H1491">
        <v>55</v>
      </c>
      <c r="I1491">
        <v>18</v>
      </c>
      <c r="J1491">
        <v>59</v>
      </c>
      <c r="K1491" t="s">
        <v>15</v>
      </c>
      <c r="L1491" t="s">
        <v>30</v>
      </c>
    </row>
    <row r="1492" spans="1:12" x14ac:dyDescent="0.25">
      <c r="A1492">
        <v>202305</v>
      </c>
      <c r="B1492" t="s">
        <v>189</v>
      </c>
      <c r="C1492" t="s">
        <v>190</v>
      </c>
      <c r="D1492">
        <v>60</v>
      </c>
      <c r="E1492" t="s">
        <v>14</v>
      </c>
      <c r="F1492">
        <v>20</v>
      </c>
      <c r="G1492">
        <v>19</v>
      </c>
      <c r="H1492">
        <v>58</v>
      </c>
      <c r="I1492">
        <v>20</v>
      </c>
      <c r="J1492">
        <v>60</v>
      </c>
      <c r="K1492" t="s">
        <v>15</v>
      </c>
      <c r="L1492" t="s">
        <v>30</v>
      </c>
    </row>
    <row r="1493" spans="1:12" x14ac:dyDescent="0.25">
      <c r="A1493">
        <v>202306</v>
      </c>
      <c r="B1493" t="s">
        <v>191</v>
      </c>
      <c r="C1493" t="s">
        <v>190</v>
      </c>
      <c r="D1493">
        <v>54</v>
      </c>
      <c r="E1493" t="s">
        <v>14</v>
      </c>
      <c r="F1493">
        <v>21</v>
      </c>
      <c r="G1493">
        <v>16</v>
      </c>
      <c r="H1493">
        <v>51</v>
      </c>
      <c r="I1493">
        <v>16</v>
      </c>
      <c r="J1493">
        <v>54</v>
      </c>
      <c r="K1493" t="s">
        <v>15</v>
      </c>
      <c r="L1493" t="s">
        <v>30</v>
      </c>
    </row>
    <row r="1494" spans="1:12" x14ac:dyDescent="0.25">
      <c r="A1494">
        <v>202306</v>
      </c>
      <c r="B1494" t="s">
        <v>192</v>
      </c>
      <c r="C1494" t="s">
        <v>190</v>
      </c>
      <c r="D1494">
        <v>56</v>
      </c>
      <c r="E1494" t="s">
        <v>14</v>
      </c>
      <c r="F1494">
        <v>23</v>
      </c>
      <c r="G1494">
        <v>16</v>
      </c>
      <c r="H1494">
        <v>53</v>
      </c>
      <c r="I1494">
        <v>16</v>
      </c>
      <c r="J1494">
        <v>56</v>
      </c>
      <c r="K1494" t="s">
        <v>15</v>
      </c>
      <c r="L1494" t="s">
        <v>30</v>
      </c>
    </row>
    <row r="1495" spans="1:12" x14ac:dyDescent="0.25">
      <c r="A1495">
        <v>202306</v>
      </c>
      <c r="B1495" t="s">
        <v>193</v>
      </c>
      <c r="C1495" t="s">
        <v>190</v>
      </c>
      <c r="D1495">
        <v>56</v>
      </c>
      <c r="E1495" t="s">
        <v>14</v>
      </c>
      <c r="F1495">
        <v>22</v>
      </c>
      <c r="G1495">
        <v>16</v>
      </c>
      <c r="H1495">
        <v>49</v>
      </c>
      <c r="I1495">
        <v>17</v>
      </c>
      <c r="J1495">
        <v>56</v>
      </c>
      <c r="K1495" t="s">
        <v>15</v>
      </c>
      <c r="L1495" t="s">
        <v>30</v>
      </c>
    </row>
    <row r="1496" spans="1:12" x14ac:dyDescent="0.25">
      <c r="A1496">
        <v>202306</v>
      </c>
      <c r="B1496" t="s">
        <v>194</v>
      </c>
      <c r="C1496" t="s">
        <v>190</v>
      </c>
      <c r="D1496">
        <v>53</v>
      </c>
      <c r="E1496" t="s">
        <v>14</v>
      </c>
      <c r="F1496">
        <v>19</v>
      </c>
      <c r="G1496">
        <v>15</v>
      </c>
      <c r="H1496">
        <v>53</v>
      </c>
      <c r="I1496">
        <v>14</v>
      </c>
      <c r="J1496">
        <v>53</v>
      </c>
      <c r="K1496" t="s">
        <v>15</v>
      </c>
      <c r="L1496" t="s">
        <v>30</v>
      </c>
    </row>
    <row r="1497" spans="1:12" x14ac:dyDescent="0.25">
      <c r="A1497">
        <v>202306</v>
      </c>
      <c r="B1497" t="s">
        <v>195</v>
      </c>
      <c r="C1497" t="s">
        <v>190</v>
      </c>
      <c r="D1497">
        <v>55</v>
      </c>
      <c r="E1497" t="s">
        <v>14</v>
      </c>
      <c r="F1497">
        <v>19</v>
      </c>
      <c r="G1497">
        <v>18</v>
      </c>
      <c r="H1497">
        <v>46</v>
      </c>
      <c r="I1497">
        <v>18</v>
      </c>
      <c r="J1497">
        <v>55</v>
      </c>
      <c r="K1497" t="s">
        <v>15</v>
      </c>
      <c r="L1497" t="s">
        <v>30</v>
      </c>
    </row>
    <row r="1498" spans="1:12" x14ac:dyDescent="0.25">
      <c r="A1498">
        <v>202306</v>
      </c>
      <c r="B1498" t="s">
        <v>196</v>
      </c>
      <c r="C1498" t="s">
        <v>190</v>
      </c>
      <c r="D1498">
        <v>46</v>
      </c>
      <c r="E1498" t="s">
        <v>14</v>
      </c>
      <c r="F1498">
        <v>19</v>
      </c>
      <c r="G1498">
        <v>16</v>
      </c>
      <c r="H1498">
        <v>49</v>
      </c>
      <c r="I1498">
        <v>15</v>
      </c>
      <c r="J1498">
        <v>49</v>
      </c>
      <c r="K1498" t="s">
        <v>18</v>
      </c>
      <c r="L1498" t="s">
        <v>16</v>
      </c>
    </row>
    <row r="1499" spans="1:12" x14ac:dyDescent="0.25">
      <c r="A1499">
        <v>202306</v>
      </c>
      <c r="B1499" t="s">
        <v>197</v>
      </c>
      <c r="C1499" t="s">
        <v>190</v>
      </c>
      <c r="D1499">
        <v>57</v>
      </c>
      <c r="E1499" t="s">
        <v>14</v>
      </c>
      <c r="F1499">
        <v>18</v>
      </c>
      <c r="G1499">
        <v>25</v>
      </c>
      <c r="H1499">
        <v>47</v>
      </c>
      <c r="I1499">
        <v>27</v>
      </c>
      <c r="J1499">
        <v>57</v>
      </c>
      <c r="K1499" t="s">
        <v>15</v>
      </c>
      <c r="L1499" t="s">
        <v>30</v>
      </c>
    </row>
    <row r="1500" spans="1:12" x14ac:dyDescent="0.25">
      <c r="A1500">
        <v>202306</v>
      </c>
      <c r="B1500" t="s">
        <v>235</v>
      </c>
      <c r="C1500" t="s">
        <v>190</v>
      </c>
      <c r="D1500">
        <v>51</v>
      </c>
      <c r="E1500" t="s">
        <v>14</v>
      </c>
      <c r="F1500">
        <v>21</v>
      </c>
      <c r="G1500">
        <v>20</v>
      </c>
      <c r="H1500">
        <v>38</v>
      </c>
      <c r="I1500">
        <v>22</v>
      </c>
      <c r="J1500">
        <v>51</v>
      </c>
      <c r="K1500" t="s">
        <v>15</v>
      </c>
      <c r="L1500" t="s">
        <v>30</v>
      </c>
    </row>
    <row r="1501" spans="1:12" x14ac:dyDescent="0.25">
      <c r="A1501">
        <v>202306</v>
      </c>
      <c r="B1501" t="s">
        <v>236</v>
      </c>
      <c r="C1501" t="s">
        <v>190</v>
      </c>
      <c r="D1501">
        <v>50</v>
      </c>
      <c r="E1501" t="s">
        <v>14</v>
      </c>
      <c r="F1501">
        <v>23</v>
      </c>
      <c r="G1501">
        <v>18</v>
      </c>
      <c r="H1501">
        <v>34</v>
      </c>
      <c r="I1501">
        <v>19</v>
      </c>
      <c r="J1501">
        <v>50</v>
      </c>
      <c r="K1501" t="s">
        <v>15</v>
      </c>
      <c r="L1501" t="s">
        <v>16</v>
      </c>
    </row>
    <row r="1502" spans="1:12" x14ac:dyDescent="0.25">
      <c r="A1502">
        <v>202306</v>
      </c>
      <c r="B1502" t="s">
        <v>237</v>
      </c>
      <c r="C1502" t="s">
        <v>190</v>
      </c>
      <c r="D1502">
        <v>37</v>
      </c>
      <c r="E1502" t="s">
        <v>14</v>
      </c>
      <c r="F1502">
        <v>20</v>
      </c>
      <c r="G1502">
        <v>16</v>
      </c>
      <c r="H1502">
        <v>45</v>
      </c>
      <c r="I1502">
        <v>17</v>
      </c>
      <c r="J1502">
        <v>45</v>
      </c>
      <c r="K1502" t="s">
        <v>18</v>
      </c>
      <c r="L1502" t="s">
        <v>16</v>
      </c>
    </row>
    <row r="1503" spans="1:12" x14ac:dyDescent="0.25">
      <c r="A1503">
        <v>202306</v>
      </c>
      <c r="B1503" t="s">
        <v>238</v>
      </c>
      <c r="C1503" t="s">
        <v>190</v>
      </c>
      <c r="D1503">
        <v>61</v>
      </c>
      <c r="E1503" t="s">
        <v>14</v>
      </c>
      <c r="F1503">
        <v>23</v>
      </c>
      <c r="G1503">
        <v>21</v>
      </c>
      <c r="H1503">
        <v>44</v>
      </c>
      <c r="I1503">
        <v>24</v>
      </c>
      <c r="J1503">
        <v>61</v>
      </c>
      <c r="K1503" t="s">
        <v>15</v>
      </c>
      <c r="L1503" t="s">
        <v>30</v>
      </c>
    </row>
    <row r="1504" spans="1:12" x14ac:dyDescent="0.25">
      <c r="A1504">
        <v>202306</v>
      </c>
      <c r="B1504" t="s">
        <v>239</v>
      </c>
      <c r="C1504" t="s">
        <v>190</v>
      </c>
      <c r="D1504">
        <v>59</v>
      </c>
      <c r="E1504" t="s">
        <v>14</v>
      </c>
      <c r="F1504">
        <v>20</v>
      </c>
      <c r="G1504">
        <v>18</v>
      </c>
      <c r="H1504">
        <v>47</v>
      </c>
      <c r="I1504">
        <v>20</v>
      </c>
      <c r="J1504">
        <v>59</v>
      </c>
      <c r="K1504" t="s">
        <v>15</v>
      </c>
      <c r="L1504" t="s">
        <v>30</v>
      </c>
    </row>
    <row r="1505" spans="1:12" x14ac:dyDescent="0.25">
      <c r="A1505">
        <v>202306</v>
      </c>
      <c r="B1505" t="s">
        <v>217</v>
      </c>
      <c r="C1505" t="s">
        <v>190</v>
      </c>
      <c r="D1505">
        <v>52</v>
      </c>
      <c r="E1505" t="s">
        <v>14</v>
      </c>
      <c r="F1505">
        <v>18</v>
      </c>
      <c r="G1505">
        <v>15</v>
      </c>
      <c r="H1505">
        <v>63</v>
      </c>
      <c r="I1505">
        <v>17</v>
      </c>
      <c r="J1505">
        <v>63</v>
      </c>
      <c r="K1505" t="s">
        <v>18</v>
      </c>
      <c r="L1505" t="s">
        <v>30</v>
      </c>
    </row>
    <row r="1506" spans="1:12" x14ac:dyDescent="0.25">
      <c r="A1506">
        <v>202306</v>
      </c>
      <c r="B1506" t="s">
        <v>218</v>
      </c>
      <c r="C1506" t="s">
        <v>190</v>
      </c>
      <c r="D1506">
        <v>50</v>
      </c>
      <c r="E1506" t="s">
        <v>14</v>
      </c>
      <c r="F1506">
        <v>18</v>
      </c>
      <c r="G1506">
        <v>17</v>
      </c>
      <c r="H1506">
        <v>67</v>
      </c>
      <c r="I1506">
        <v>19</v>
      </c>
      <c r="J1506">
        <v>67</v>
      </c>
      <c r="K1506" t="s">
        <v>18</v>
      </c>
      <c r="L1506" t="s">
        <v>30</v>
      </c>
    </row>
    <row r="1507" spans="1:12" x14ac:dyDescent="0.25">
      <c r="A1507">
        <v>202306</v>
      </c>
      <c r="B1507" t="s">
        <v>219</v>
      </c>
      <c r="C1507" t="s">
        <v>190</v>
      </c>
      <c r="D1507">
        <v>54</v>
      </c>
      <c r="E1507" t="s">
        <v>14</v>
      </c>
      <c r="F1507">
        <v>18</v>
      </c>
      <c r="G1507">
        <v>24</v>
      </c>
      <c r="H1507">
        <v>54</v>
      </c>
      <c r="I1507">
        <v>23</v>
      </c>
      <c r="J1507">
        <v>54</v>
      </c>
      <c r="K1507" t="s">
        <v>15</v>
      </c>
      <c r="L1507" t="s">
        <v>30</v>
      </c>
    </row>
    <row r="1508" spans="1:12" x14ac:dyDescent="0.25">
      <c r="A1508">
        <v>202306</v>
      </c>
      <c r="B1508" t="s">
        <v>220</v>
      </c>
      <c r="C1508" t="s">
        <v>190</v>
      </c>
      <c r="D1508">
        <v>41</v>
      </c>
      <c r="E1508" t="s">
        <v>14</v>
      </c>
      <c r="F1508">
        <v>18</v>
      </c>
      <c r="G1508">
        <v>15</v>
      </c>
      <c r="H1508">
        <v>61</v>
      </c>
      <c r="I1508">
        <v>19</v>
      </c>
      <c r="J1508">
        <v>61</v>
      </c>
      <c r="K1508" t="s">
        <v>18</v>
      </c>
      <c r="L1508" t="s">
        <v>30</v>
      </c>
    </row>
    <row r="1509" spans="1:12" x14ac:dyDescent="0.25">
      <c r="A1509">
        <v>202306</v>
      </c>
      <c r="B1509" t="s">
        <v>221</v>
      </c>
      <c r="C1509" t="s">
        <v>190</v>
      </c>
      <c r="D1509">
        <v>49</v>
      </c>
      <c r="E1509" t="s">
        <v>14</v>
      </c>
      <c r="F1509">
        <v>20</v>
      </c>
      <c r="G1509">
        <v>21</v>
      </c>
      <c r="H1509">
        <v>53</v>
      </c>
      <c r="I1509">
        <v>22</v>
      </c>
      <c r="J1509">
        <v>53</v>
      </c>
      <c r="K1509" t="s">
        <v>18</v>
      </c>
      <c r="L1509" t="s">
        <v>30</v>
      </c>
    </row>
    <row r="1510" spans="1:12" x14ac:dyDescent="0.25">
      <c r="A1510">
        <v>202306</v>
      </c>
      <c r="B1510" t="s">
        <v>222</v>
      </c>
      <c r="C1510" t="s">
        <v>190</v>
      </c>
      <c r="D1510">
        <v>51</v>
      </c>
      <c r="E1510" t="s">
        <v>14</v>
      </c>
      <c r="F1510">
        <v>19</v>
      </c>
      <c r="G1510">
        <v>23</v>
      </c>
      <c r="H1510">
        <v>57</v>
      </c>
      <c r="I1510">
        <v>24</v>
      </c>
      <c r="J1510">
        <v>57</v>
      </c>
      <c r="K1510" t="s">
        <v>18</v>
      </c>
      <c r="L1510" t="s">
        <v>30</v>
      </c>
    </row>
    <row r="1511" spans="1:12" x14ac:dyDescent="0.25">
      <c r="A1511">
        <v>202306</v>
      </c>
      <c r="B1511" t="s">
        <v>223</v>
      </c>
      <c r="C1511" t="s">
        <v>190</v>
      </c>
      <c r="D1511">
        <v>28</v>
      </c>
      <c r="E1511" t="s">
        <v>14</v>
      </c>
      <c r="F1511">
        <v>18</v>
      </c>
      <c r="G1511">
        <v>13</v>
      </c>
      <c r="H1511">
        <v>67</v>
      </c>
      <c r="I1511">
        <v>13</v>
      </c>
      <c r="J1511">
        <v>67</v>
      </c>
      <c r="K1511" t="s">
        <v>18</v>
      </c>
      <c r="L1511" t="s">
        <v>30</v>
      </c>
    </row>
    <row r="1512" spans="1:12" x14ac:dyDescent="0.25">
      <c r="A1512">
        <v>202306</v>
      </c>
      <c r="B1512" t="s">
        <v>224</v>
      </c>
      <c r="C1512" t="s">
        <v>190</v>
      </c>
      <c r="D1512">
        <v>48</v>
      </c>
      <c r="E1512" t="s">
        <v>14</v>
      </c>
      <c r="F1512">
        <v>19</v>
      </c>
      <c r="G1512">
        <v>22</v>
      </c>
      <c r="H1512">
        <v>52</v>
      </c>
      <c r="I1512">
        <v>21</v>
      </c>
      <c r="J1512">
        <v>52</v>
      </c>
      <c r="K1512" t="s">
        <v>18</v>
      </c>
      <c r="L1512" t="s">
        <v>30</v>
      </c>
    </row>
    <row r="1513" spans="1:12" x14ac:dyDescent="0.25">
      <c r="A1513">
        <v>202306</v>
      </c>
      <c r="B1513" t="s">
        <v>225</v>
      </c>
      <c r="C1513" t="s">
        <v>190</v>
      </c>
      <c r="D1513">
        <v>47</v>
      </c>
      <c r="E1513" t="s">
        <v>14</v>
      </c>
      <c r="F1513">
        <v>19</v>
      </c>
      <c r="G1513">
        <v>13</v>
      </c>
      <c r="H1513">
        <v>65</v>
      </c>
      <c r="I1513">
        <v>17</v>
      </c>
      <c r="J1513">
        <v>65</v>
      </c>
      <c r="K1513" t="s">
        <v>18</v>
      </c>
      <c r="L1513" t="s">
        <v>30</v>
      </c>
    </row>
    <row r="1514" spans="1:12" x14ac:dyDescent="0.25">
      <c r="A1514">
        <v>202306</v>
      </c>
      <c r="B1514" t="s">
        <v>226</v>
      </c>
      <c r="C1514" t="s">
        <v>190</v>
      </c>
      <c r="D1514">
        <v>62</v>
      </c>
      <c r="E1514" t="s">
        <v>14</v>
      </c>
      <c r="F1514">
        <v>18</v>
      </c>
      <c r="G1514">
        <v>22</v>
      </c>
      <c r="H1514">
        <v>70</v>
      </c>
      <c r="I1514">
        <v>29</v>
      </c>
      <c r="J1514">
        <v>70</v>
      </c>
      <c r="K1514" t="s">
        <v>18</v>
      </c>
      <c r="L1514" t="s">
        <v>30</v>
      </c>
    </row>
    <row r="1515" spans="1:12" x14ac:dyDescent="0.25">
      <c r="A1515">
        <v>202306</v>
      </c>
      <c r="B1515" t="s">
        <v>227</v>
      </c>
      <c r="C1515" t="s">
        <v>190</v>
      </c>
      <c r="D1515">
        <v>47</v>
      </c>
      <c r="E1515" t="s">
        <v>14</v>
      </c>
      <c r="F1515">
        <v>19</v>
      </c>
      <c r="G1515">
        <v>15</v>
      </c>
      <c r="H1515">
        <v>64</v>
      </c>
      <c r="I1515">
        <v>18</v>
      </c>
      <c r="J1515">
        <v>64</v>
      </c>
      <c r="K1515" t="s">
        <v>18</v>
      </c>
      <c r="L1515" t="s">
        <v>30</v>
      </c>
    </row>
    <row r="1516" spans="1:12" x14ac:dyDescent="0.25">
      <c r="A1516">
        <v>202306</v>
      </c>
      <c r="B1516" t="s">
        <v>228</v>
      </c>
      <c r="C1516" t="s">
        <v>190</v>
      </c>
      <c r="D1516">
        <v>44</v>
      </c>
      <c r="E1516" t="s">
        <v>14</v>
      </c>
      <c r="F1516">
        <v>19</v>
      </c>
      <c r="G1516">
        <v>14</v>
      </c>
      <c r="H1516">
        <v>71</v>
      </c>
      <c r="I1516">
        <v>20</v>
      </c>
      <c r="J1516">
        <v>71</v>
      </c>
      <c r="K1516" t="s">
        <v>18</v>
      </c>
      <c r="L1516" t="s">
        <v>30</v>
      </c>
    </row>
    <row r="1517" spans="1:12" x14ac:dyDescent="0.25">
      <c r="A1517">
        <v>202306</v>
      </c>
      <c r="B1517" t="s">
        <v>229</v>
      </c>
      <c r="C1517" t="s">
        <v>190</v>
      </c>
      <c r="D1517">
        <v>49</v>
      </c>
      <c r="E1517" t="s">
        <v>14</v>
      </c>
      <c r="F1517">
        <v>19</v>
      </c>
      <c r="G1517">
        <v>14</v>
      </c>
      <c r="H1517">
        <v>77</v>
      </c>
      <c r="I1517">
        <v>14</v>
      </c>
      <c r="J1517">
        <v>77</v>
      </c>
      <c r="K1517" t="s">
        <v>18</v>
      </c>
      <c r="L1517" t="s">
        <v>30</v>
      </c>
    </row>
    <row r="1518" spans="1:12" x14ac:dyDescent="0.25">
      <c r="A1518">
        <v>202306</v>
      </c>
      <c r="B1518" t="s">
        <v>230</v>
      </c>
      <c r="C1518" t="s">
        <v>190</v>
      </c>
      <c r="D1518">
        <v>52</v>
      </c>
      <c r="E1518" t="s">
        <v>14</v>
      </c>
      <c r="F1518">
        <v>19</v>
      </c>
      <c r="G1518">
        <v>19</v>
      </c>
      <c r="H1518">
        <v>64</v>
      </c>
      <c r="I1518">
        <v>20</v>
      </c>
      <c r="J1518">
        <v>64</v>
      </c>
      <c r="K1518" t="s">
        <v>18</v>
      </c>
      <c r="L1518" t="s">
        <v>30</v>
      </c>
    </row>
    <row r="1519" spans="1:12" x14ac:dyDescent="0.25">
      <c r="A1519">
        <v>202306</v>
      </c>
      <c r="B1519" t="s">
        <v>231</v>
      </c>
      <c r="C1519" t="s">
        <v>190</v>
      </c>
      <c r="D1519">
        <v>55</v>
      </c>
      <c r="E1519" t="s">
        <v>14</v>
      </c>
      <c r="F1519">
        <v>20</v>
      </c>
      <c r="G1519">
        <v>15</v>
      </c>
      <c r="H1519">
        <v>58</v>
      </c>
      <c r="I1519">
        <v>19</v>
      </c>
      <c r="J1519">
        <v>58</v>
      </c>
      <c r="K1519" t="s">
        <v>18</v>
      </c>
      <c r="L1519" t="s">
        <v>30</v>
      </c>
    </row>
    <row r="1520" spans="1:12" x14ac:dyDescent="0.25">
      <c r="A1520">
        <v>202306</v>
      </c>
      <c r="B1520" t="s">
        <v>232</v>
      </c>
      <c r="C1520" t="s">
        <v>190</v>
      </c>
      <c r="D1520">
        <v>39</v>
      </c>
      <c r="E1520" t="s">
        <v>14</v>
      </c>
      <c r="F1520">
        <v>20</v>
      </c>
      <c r="G1520">
        <v>14</v>
      </c>
      <c r="H1520">
        <v>52</v>
      </c>
      <c r="I1520">
        <v>19</v>
      </c>
      <c r="J1520">
        <v>52</v>
      </c>
      <c r="K1520" t="s">
        <v>18</v>
      </c>
      <c r="L1520" t="s">
        <v>30</v>
      </c>
    </row>
    <row r="1521" spans="1:12" x14ac:dyDescent="0.25">
      <c r="A1521">
        <v>202306</v>
      </c>
      <c r="B1521" t="s">
        <v>233</v>
      </c>
      <c r="C1521" t="s">
        <v>190</v>
      </c>
      <c r="D1521">
        <v>19</v>
      </c>
      <c r="E1521" t="s">
        <v>14</v>
      </c>
      <c r="F1521">
        <v>20</v>
      </c>
      <c r="G1521">
        <v>12</v>
      </c>
      <c r="H1521">
        <v>54</v>
      </c>
      <c r="I1521">
        <v>10</v>
      </c>
      <c r="J1521">
        <v>54</v>
      </c>
      <c r="K1521" t="s">
        <v>18</v>
      </c>
      <c r="L1521" t="s">
        <v>30</v>
      </c>
    </row>
    <row r="1522" spans="1:12" x14ac:dyDescent="0.25">
      <c r="A1522">
        <v>202306</v>
      </c>
      <c r="B1522" t="s">
        <v>234</v>
      </c>
      <c r="C1522" t="s">
        <v>190</v>
      </c>
      <c r="D1522">
        <v>39</v>
      </c>
      <c r="E1522" t="s">
        <v>14</v>
      </c>
      <c r="F1522">
        <v>20</v>
      </c>
      <c r="G1522">
        <v>13</v>
      </c>
      <c r="H1522">
        <v>68</v>
      </c>
      <c r="I1522">
        <v>10</v>
      </c>
      <c r="J1522">
        <v>68</v>
      </c>
      <c r="K1522" t="s">
        <v>18</v>
      </c>
      <c r="L1522" t="s">
        <v>30</v>
      </c>
    </row>
    <row r="1523" spans="1:12" x14ac:dyDescent="0.25">
      <c r="A1523">
        <v>202307</v>
      </c>
      <c r="B1523" t="s">
        <v>240</v>
      </c>
      <c r="C1523" t="s">
        <v>190</v>
      </c>
      <c r="D1523">
        <v>54</v>
      </c>
      <c r="E1523" t="s">
        <v>14</v>
      </c>
      <c r="F1523">
        <v>19</v>
      </c>
      <c r="G1523">
        <v>18</v>
      </c>
      <c r="H1523">
        <v>61</v>
      </c>
      <c r="I1523">
        <v>18</v>
      </c>
      <c r="J1523">
        <v>61</v>
      </c>
      <c r="K1523" t="s">
        <v>18</v>
      </c>
      <c r="L1523" t="s">
        <v>30</v>
      </c>
    </row>
    <row r="1524" spans="1:12" x14ac:dyDescent="0.25">
      <c r="A1524">
        <v>202307</v>
      </c>
      <c r="B1524" t="s">
        <v>241</v>
      </c>
      <c r="C1524" t="s">
        <v>190</v>
      </c>
      <c r="D1524">
        <v>44</v>
      </c>
      <c r="E1524" t="s">
        <v>14</v>
      </c>
      <c r="F1524">
        <v>20</v>
      </c>
      <c r="G1524">
        <v>18</v>
      </c>
      <c r="H1524">
        <v>56</v>
      </c>
      <c r="I1524">
        <v>20</v>
      </c>
      <c r="J1524">
        <v>56</v>
      </c>
      <c r="K1524" t="s">
        <v>18</v>
      </c>
      <c r="L1524" t="s">
        <v>30</v>
      </c>
    </row>
    <row r="1525" spans="1:12" x14ac:dyDescent="0.25">
      <c r="A1525">
        <v>202307</v>
      </c>
      <c r="B1525" t="s">
        <v>242</v>
      </c>
      <c r="C1525" t="s">
        <v>190</v>
      </c>
      <c r="D1525">
        <v>47</v>
      </c>
      <c r="E1525" t="s">
        <v>14</v>
      </c>
      <c r="F1525">
        <v>20</v>
      </c>
      <c r="G1525">
        <v>16</v>
      </c>
      <c r="H1525">
        <v>68</v>
      </c>
      <c r="I1525">
        <v>17</v>
      </c>
      <c r="J1525">
        <v>68</v>
      </c>
      <c r="K1525" t="s">
        <v>18</v>
      </c>
      <c r="L1525" t="s">
        <v>30</v>
      </c>
    </row>
    <row r="1526" spans="1:12" x14ac:dyDescent="0.25">
      <c r="A1526">
        <v>202307</v>
      </c>
      <c r="B1526" t="s">
        <v>243</v>
      </c>
      <c r="C1526" t="s">
        <v>190</v>
      </c>
      <c r="D1526">
        <v>51</v>
      </c>
      <c r="E1526" t="s">
        <v>14</v>
      </c>
      <c r="F1526">
        <v>20</v>
      </c>
      <c r="G1526">
        <v>15</v>
      </c>
      <c r="H1526">
        <v>60</v>
      </c>
      <c r="I1526">
        <v>17</v>
      </c>
      <c r="J1526">
        <v>60</v>
      </c>
      <c r="K1526" t="s">
        <v>18</v>
      </c>
      <c r="L1526" t="s">
        <v>30</v>
      </c>
    </row>
    <row r="1527" spans="1:12" x14ac:dyDescent="0.25">
      <c r="A1527">
        <v>202307</v>
      </c>
      <c r="B1527" t="s">
        <v>244</v>
      </c>
      <c r="C1527" t="s">
        <v>190</v>
      </c>
      <c r="D1527">
        <v>52</v>
      </c>
      <c r="E1527" t="s">
        <v>14</v>
      </c>
      <c r="F1527">
        <v>23</v>
      </c>
      <c r="G1527">
        <v>17</v>
      </c>
      <c r="H1527">
        <v>56</v>
      </c>
      <c r="I1527">
        <v>20</v>
      </c>
      <c r="J1527">
        <v>56</v>
      </c>
      <c r="K1527" t="s">
        <v>18</v>
      </c>
      <c r="L1527" t="s">
        <v>30</v>
      </c>
    </row>
    <row r="1528" spans="1:12" x14ac:dyDescent="0.25">
      <c r="A1528">
        <v>202307</v>
      </c>
      <c r="B1528" t="s">
        <v>245</v>
      </c>
      <c r="C1528" t="s">
        <v>190</v>
      </c>
      <c r="D1528">
        <v>50</v>
      </c>
      <c r="E1528" t="s">
        <v>14</v>
      </c>
      <c r="F1528">
        <v>21</v>
      </c>
      <c r="G1528">
        <v>18</v>
      </c>
      <c r="H1528">
        <v>67</v>
      </c>
      <c r="I1528">
        <v>22</v>
      </c>
      <c r="J1528">
        <v>67</v>
      </c>
      <c r="K1528" t="s">
        <v>18</v>
      </c>
      <c r="L1528" t="s">
        <v>30</v>
      </c>
    </row>
    <row r="1529" spans="1:12" x14ac:dyDescent="0.25">
      <c r="A1529">
        <v>202307</v>
      </c>
      <c r="B1529" t="s">
        <v>246</v>
      </c>
      <c r="C1529" t="s">
        <v>190</v>
      </c>
      <c r="D1529">
        <v>57</v>
      </c>
      <c r="E1529" t="s">
        <v>14</v>
      </c>
      <c r="F1529">
        <v>21</v>
      </c>
      <c r="G1529">
        <v>19</v>
      </c>
      <c r="H1529">
        <v>63</v>
      </c>
      <c r="I1529">
        <v>23</v>
      </c>
      <c r="J1529">
        <v>63</v>
      </c>
      <c r="K1529" t="s">
        <v>18</v>
      </c>
      <c r="L1529" t="s">
        <v>30</v>
      </c>
    </row>
    <row r="1530" spans="1:12" x14ac:dyDescent="0.25">
      <c r="A1530">
        <v>202307</v>
      </c>
      <c r="B1530" t="s">
        <v>247</v>
      </c>
      <c r="C1530" t="s">
        <v>190</v>
      </c>
      <c r="D1530">
        <v>47</v>
      </c>
      <c r="E1530" t="s">
        <v>14</v>
      </c>
      <c r="F1530">
        <v>21</v>
      </c>
      <c r="G1530">
        <v>22</v>
      </c>
      <c r="H1530">
        <v>58</v>
      </c>
      <c r="I1530">
        <v>25</v>
      </c>
      <c r="J1530">
        <v>58</v>
      </c>
      <c r="K1530" t="s">
        <v>18</v>
      </c>
      <c r="L1530" t="s">
        <v>30</v>
      </c>
    </row>
    <row r="1531" spans="1:12" x14ac:dyDescent="0.25">
      <c r="A1531">
        <v>202307</v>
      </c>
      <c r="B1531" t="s">
        <v>248</v>
      </c>
      <c r="C1531" t="s">
        <v>190</v>
      </c>
      <c r="D1531">
        <v>45</v>
      </c>
      <c r="E1531" t="s">
        <v>14</v>
      </c>
      <c r="F1531">
        <v>21</v>
      </c>
      <c r="G1531">
        <v>20</v>
      </c>
      <c r="H1531">
        <v>56</v>
      </c>
      <c r="I1531">
        <v>21</v>
      </c>
      <c r="J1531">
        <v>56</v>
      </c>
      <c r="K1531" t="s">
        <v>18</v>
      </c>
      <c r="L1531" t="s">
        <v>30</v>
      </c>
    </row>
    <row r="1532" spans="1:12" x14ac:dyDescent="0.25">
      <c r="A1532">
        <v>202307</v>
      </c>
      <c r="B1532" t="s">
        <v>249</v>
      </c>
      <c r="C1532" t="s">
        <v>190</v>
      </c>
      <c r="D1532">
        <v>30</v>
      </c>
      <c r="E1532" t="s">
        <v>14</v>
      </c>
      <c r="F1532">
        <v>23</v>
      </c>
      <c r="G1532">
        <v>13</v>
      </c>
      <c r="H1532">
        <v>48</v>
      </c>
      <c r="I1532">
        <v>13</v>
      </c>
      <c r="J1532">
        <v>48</v>
      </c>
      <c r="K1532" t="s">
        <v>18</v>
      </c>
      <c r="L1532" t="s">
        <v>16</v>
      </c>
    </row>
    <row r="1533" spans="1:12" x14ac:dyDescent="0.25">
      <c r="A1533">
        <v>202307</v>
      </c>
      <c r="B1533" t="s">
        <v>250</v>
      </c>
      <c r="C1533" t="s">
        <v>190</v>
      </c>
      <c r="D1533">
        <v>42</v>
      </c>
      <c r="E1533" t="s">
        <v>14</v>
      </c>
      <c r="F1533">
        <v>23</v>
      </c>
      <c r="G1533">
        <v>18</v>
      </c>
      <c r="H1533">
        <v>48</v>
      </c>
      <c r="I1533">
        <v>19</v>
      </c>
      <c r="J1533">
        <v>48</v>
      </c>
      <c r="K1533" t="s">
        <v>18</v>
      </c>
      <c r="L1533" t="s">
        <v>16</v>
      </c>
    </row>
    <row r="1534" spans="1:12" x14ac:dyDescent="0.25">
      <c r="A1534">
        <v>202307</v>
      </c>
      <c r="B1534" t="s">
        <v>251</v>
      </c>
      <c r="C1534" t="s">
        <v>190</v>
      </c>
      <c r="D1534">
        <v>29</v>
      </c>
      <c r="E1534" t="s">
        <v>14</v>
      </c>
      <c r="F1534">
        <v>20</v>
      </c>
      <c r="G1534">
        <v>17</v>
      </c>
      <c r="H1534">
        <v>74</v>
      </c>
      <c r="I1534">
        <v>17</v>
      </c>
      <c r="J1534">
        <v>74</v>
      </c>
      <c r="K1534" t="s">
        <v>18</v>
      </c>
      <c r="L1534" t="s">
        <v>30</v>
      </c>
    </row>
    <row r="1535" spans="1:12" x14ac:dyDescent="0.25">
      <c r="A1535">
        <v>202307</v>
      </c>
      <c r="B1535" t="s">
        <v>252</v>
      </c>
      <c r="C1535" t="s">
        <v>190</v>
      </c>
      <c r="D1535">
        <v>40</v>
      </c>
      <c r="E1535" t="s">
        <v>14</v>
      </c>
      <c r="F1535">
        <v>21</v>
      </c>
      <c r="G1535">
        <v>15</v>
      </c>
      <c r="H1535">
        <v>73</v>
      </c>
      <c r="I1535">
        <v>14</v>
      </c>
      <c r="J1535">
        <v>73</v>
      </c>
      <c r="K1535" t="s">
        <v>18</v>
      </c>
      <c r="L1535" t="s">
        <v>30</v>
      </c>
    </row>
    <row r="1536" spans="1:12" x14ac:dyDescent="0.25">
      <c r="A1536">
        <v>202307</v>
      </c>
      <c r="B1536" t="s">
        <v>253</v>
      </c>
      <c r="C1536" t="s">
        <v>190</v>
      </c>
      <c r="D1536">
        <v>44</v>
      </c>
      <c r="E1536" t="s">
        <v>14</v>
      </c>
      <c r="F1536">
        <v>22</v>
      </c>
      <c r="G1536">
        <v>16</v>
      </c>
      <c r="H1536">
        <v>65</v>
      </c>
      <c r="I1536">
        <v>14</v>
      </c>
      <c r="J1536">
        <v>65</v>
      </c>
      <c r="K1536" t="s">
        <v>18</v>
      </c>
      <c r="L1536" t="s">
        <v>30</v>
      </c>
    </row>
    <row r="1537" spans="1:12" x14ac:dyDescent="0.25">
      <c r="A1537">
        <v>202307</v>
      </c>
      <c r="B1537" t="s">
        <v>254</v>
      </c>
      <c r="C1537" t="s">
        <v>190</v>
      </c>
      <c r="D1537">
        <v>42</v>
      </c>
      <c r="E1537" t="s">
        <v>14</v>
      </c>
      <c r="F1537">
        <v>22</v>
      </c>
      <c r="G1537">
        <v>15</v>
      </c>
      <c r="H1537">
        <v>54</v>
      </c>
      <c r="I1537">
        <v>16</v>
      </c>
      <c r="J1537">
        <v>54</v>
      </c>
      <c r="K1537" t="s">
        <v>18</v>
      </c>
      <c r="L1537" t="s">
        <v>30</v>
      </c>
    </row>
    <row r="1538" spans="1:12" x14ac:dyDescent="0.25">
      <c r="A1538">
        <v>202307</v>
      </c>
      <c r="B1538" t="s">
        <v>255</v>
      </c>
      <c r="C1538" t="s">
        <v>190</v>
      </c>
      <c r="D1538">
        <v>30</v>
      </c>
      <c r="E1538" t="s">
        <v>14</v>
      </c>
      <c r="F1538">
        <v>22</v>
      </c>
      <c r="G1538">
        <v>15</v>
      </c>
      <c r="H1538">
        <v>53</v>
      </c>
      <c r="I1538">
        <v>15</v>
      </c>
      <c r="J1538">
        <v>53</v>
      </c>
      <c r="K1538" t="s">
        <v>18</v>
      </c>
      <c r="L1538" t="s">
        <v>30</v>
      </c>
    </row>
    <row r="1539" spans="1:12" x14ac:dyDescent="0.25">
      <c r="A1539">
        <v>202307</v>
      </c>
      <c r="B1539" t="s">
        <v>256</v>
      </c>
      <c r="C1539" t="s">
        <v>190</v>
      </c>
      <c r="D1539">
        <v>47</v>
      </c>
      <c r="E1539" t="s">
        <v>14</v>
      </c>
      <c r="F1539">
        <v>22</v>
      </c>
      <c r="G1539">
        <v>15</v>
      </c>
      <c r="H1539">
        <v>56</v>
      </c>
      <c r="I1539">
        <v>15</v>
      </c>
      <c r="J1539">
        <v>56</v>
      </c>
      <c r="K1539" t="s">
        <v>18</v>
      </c>
      <c r="L1539" t="s">
        <v>30</v>
      </c>
    </row>
    <row r="1540" spans="1:12" x14ac:dyDescent="0.25">
      <c r="A1540">
        <v>202307</v>
      </c>
      <c r="B1540" t="s">
        <v>257</v>
      </c>
      <c r="C1540" t="s">
        <v>190</v>
      </c>
      <c r="D1540">
        <v>55</v>
      </c>
      <c r="E1540" t="s">
        <v>14</v>
      </c>
      <c r="F1540">
        <v>25</v>
      </c>
      <c r="G1540">
        <v>16</v>
      </c>
      <c r="H1540">
        <v>45</v>
      </c>
      <c r="I1540">
        <v>18</v>
      </c>
      <c r="J1540">
        <v>55</v>
      </c>
      <c r="K1540" t="s">
        <v>15</v>
      </c>
      <c r="L1540" t="s">
        <v>30</v>
      </c>
    </row>
    <row r="1541" spans="1:12" x14ac:dyDescent="0.25">
      <c r="A1541">
        <v>202307</v>
      </c>
      <c r="B1541" t="s">
        <v>258</v>
      </c>
      <c r="C1541" t="s">
        <v>190</v>
      </c>
      <c r="D1541">
        <v>62</v>
      </c>
      <c r="E1541" t="s">
        <v>14</v>
      </c>
      <c r="F1541">
        <v>24</v>
      </c>
      <c r="G1541">
        <v>17</v>
      </c>
      <c r="H1541">
        <v>38</v>
      </c>
      <c r="I1541">
        <v>18</v>
      </c>
      <c r="J1541">
        <v>62</v>
      </c>
      <c r="K1541" t="s">
        <v>15</v>
      </c>
      <c r="L1541" t="s">
        <v>30</v>
      </c>
    </row>
    <row r="1542" spans="1:12" x14ac:dyDescent="0.25">
      <c r="A1542">
        <v>202307</v>
      </c>
      <c r="B1542" t="s">
        <v>259</v>
      </c>
      <c r="C1542" t="s">
        <v>190</v>
      </c>
      <c r="D1542">
        <v>51</v>
      </c>
      <c r="E1542" t="s">
        <v>14</v>
      </c>
      <c r="F1542">
        <v>25</v>
      </c>
      <c r="G1542">
        <v>18</v>
      </c>
      <c r="H1542">
        <v>44</v>
      </c>
      <c r="I1542">
        <v>18</v>
      </c>
      <c r="J1542">
        <v>51</v>
      </c>
      <c r="K1542" t="s">
        <v>15</v>
      </c>
      <c r="L1542" t="s">
        <v>30</v>
      </c>
    </row>
    <row r="1543" spans="1:12" x14ac:dyDescent="0.25">
      <c r="A1543">
        <v>202307</v>
      </c>
      <c r="B1543" t="s">
        <v>260</v>
      </c>
      <c r="C1543" t="s">
        <v>190</v>
      </c>
      <c r="D1543">
        <v>56</v>
      </c>
      <c r="E1543" t="s">
        <v>14</v>
      </c>
      <c r="F1543">
        <v>26</v>
      </c>
      <c r="G1543">
        <v>19</v>
      </c>
      <c r="H1543">
        <v>42</v>
      </c>
      <c r="I1543">
        <v>25</v>
      </c>
      <c r="J1543">
        <v>56</v>
      </c>
      <c r="K1543" t="s">
        <v>15</v>
      </c>
      <c r="L1543" t="s">
        <v>30</v>
      </c>
    </row>
    <row r="1544" spans="1:12" x14ac:dyDescent="0.25">
      <c r="A1544">
        <v>202307</v>
      </c>
      <c r="B1544" t="s">
        <v>261</v>
      </c>
      <c r="C1544" t="s">
        <v>190</v>
      </c>
      <c r="D1544">
        <v>67</v>
      </c>
      <c r="E1544" t="s">
        <v>14</v>
      </c>
      <c r="F1544">
        <v>25</v>
      </c>
      <c r="G1544">
        <v>20</v>
      </c>
      <c r="H1544">
        <v>63</v>
      </c>
      <c r="I1544">
        <v>22</v>
      </c>
      <c r="J1544">
        <v>67</v>
      </c>
      <c r="K1544" t="s">
        <v>15</v>
      </c>
      <c r="L1544" t="s">
        <v>30</v>
      </c>
    </row>
    <row r="1545" spans="1:12" x14ac:dyDescent="0.25">
      <c r="A1545">
        <v>202307</v>
      </c>
      <c r="B1545" t="s">
        <v>262</v>
      </c>
      <c r="C1545" t="s">
        <v>190</v>
      </c>
      <c r="D1545">
        <v>47</v>
      </c>
      <c r="E1545" t="s">
        <v>14</v>
      </c>
      <c r="F1545">
        <v>26</v>
      </c>
      <c r="G1545">
        <v>18</v>
      </c>
      <c r="H1545">
        <v>43</v>
      </c>
      <c r="I1545">
        <v>19</v>
      </c>
      <c r="J1545">
        <v>47</v>
      </c>
      <c r="K1545" t="s">
        <v>15</v>
      </c>
      <c r="L1545" t="s">
        <v>16</v>
      </c>
    </row>
    <row r="1546" spans="1:12" x14ac:dyDescent="0.25">
      <c r="A1546">
        <v>202307</v>
      </c>
      <c r="B1546" t="s">
        <v>263</v>
      </c>
      <c r="C1546" t="s">
        <v>190</v>
      </c>
      <c r="D1546">
        <v>47</v>
      </c>
      <c r="E1546" t="s">
        <v>14</v>
      </c>
      <c r="F1546">
        <v>21</v>
      </c>
      <c r="G1546">
        <v>15</v>
      </c>
      <c r="H1546">
        <v>74</v>
      </c>
      <c r="I1546">
        <v>14</v>
      </c>
      <c r="J1546">
        <v>74</v>
      </c>
      <c r="K1546" t="s">
        <v>18</v>
      </c>
      <c r="L1546" t="s">
        <v>30</v>
      </c>
    </row>
    <row r="1547" spans="1:12" x14ac:dyDescent="0.25">
      <c r="A1547">
        <v>202307</v>
      </c>
      <c r="B1547" t="s">
        <v>264</v>
      </c>
      <c r="C1547" t="s">
        <v>190</v>
      </c>
      <c r="D1547">
        <v>57</v>
      </c>
      <c r="E1547" t="s">
        <v>14</v>
      </c>
      <c r="F1547">
        <v>26</v>
      </c>
      <c r="G1547">
        <v>18</v>
      </c>
      <c r="H1547">
        <v>59</v>
      </c>
      <c r="I1547">
        <v>21</v>
      </c>
      <c r="J1547">
        <v>59</v>
      </c>
      <c r="K1547" t="s">
        <v>18</v>
      </c>
      <c r="L1547" t="s">
        <v>30</v>
      </c>
    </row>
    <row r="1548" spans="1:12" x14ac:dyDescent="0.25">
      <c r="A1548">
        <v>202307</v>
      </c>
      <c r="B1548" t="s">
        <v>265</v>
      </c>
      <c r="C1548" t="s">
        <v>190</v>
      </c>
      <c r="D1548">
        <v>58</v>
      </c>
      <c r="E1548" t="s">
        <v>14</v>
      </c>
      <c r="F1548">
        <v>23</v>
      </c>
      <c r="G1548">
        <v>17</v>
      </c>
      <c r="H1548">
        <v>63</v>
      </c>
      <c r="I1548">
        <v>19</v>
      </c>
      <c r="J1548">
        <v>63</v>
      </c>
      <c r="K1548" t="s">
        <v>18</v>
      </c>
      <c r="L1548" t="s">
        <v>30</v>
      </c>
    </row>
    <row r="1549" spans="1:12" x14ac:dyDescent="0.25">
      <c r="A1549">
        <v>202307</v>
      </c>
      <c r="B1549" t="s">
        <v>266</v>
      </c>
      <c r="C1549" t="s">
        <v>190</v>
      </c>
      <c r="D1549">
        <v>59</v>
      </c>
      <c r="E1549" t="s">
        <v>14</v>
      </c>
      <c r="F1549">
        <v>24</v>
      </c>
      <c r="G1549">
        <v>20</v>
      </c>
      <c r="H1549">
        <v>61</v>
      </c>
      <c r="I1549">
        <v>28</v>
      </c>
      <c r="J1549">
        <v>61</v>
      </c>
      <c r="K1549" t="s">
        <v>18</v>
      </c>
      <c r="L1549" t="s">
        <v>30</v>
      </c>
    </row>
    <row r="1550" spans="1:12" x14ac:dyDescent="0.25">
      <c r="A1550">
        <v>202307</v>
      </c>
      <c r="B1550" t="s">
        <v>267</v>
      </c>
      <c r="C1550" t="s">
        <v>190</v>
      </c>
      <c r="D1550">
        <v>54</v>
      </c>
      <c r="E1550" t="s">
        <v>14</v>
      </c>
      <c r="F1550">
        <v>26</v>
      </c>
      <c r="G1550">
        <v>22</v>
      </c>
      <c r="H1550">
        <v>48</v>
      </c>
      <c r="I1550">
        <v>24</v>
      </c>
      <c r="J1550">
        <v>54</v>
      </c>
      <c r="K1550" t="s">
        <v>15</v>
      </c>
      <c r="L1550" t="s">
        <v>30</v>
      </c>
    </row>
    <row r="1551" spans="1:12" x14ac:dyDescent="0.25">
      <c r="A1551">
        <v>202307</v>
      </c>
      <c r="B1551" t="s">
        <v>268</v>
      </c>
      <c r="C1551" t="s">
        <v>190</v>
      </c>
      <c r="D1551">
        <v>41</v>
      </c>
      <c r="E1551" t="s">
        <v>14</v>
      </c>
      <c r="F1551">
        <v>26</v>
      </c>
      <c r="G1551">
        <v>17</v>
      </c>
      <c r="H1551">
        <v>50</v>
      </c>
      <c r="I1551">
        <v>18</v>
      </c>
      <c r="J1551">
        <v>50</v>
      </c>
      <c r="K1551" t="s">
        <v>18</v>
      </c>
      <c r="L1551" t="s">
        <v>16</v>
      </c>
    </row>
    <row r="1552" spans="1:12" x14ac:dyDescent="0.25">
      <c r="A1552">
        <v>202307</v>
      </c>
      <c r="B1552" t="s">
        <v>269</v>
      </c>
      <c r="C1552" t="s">
        <v>190</v>
      </c>
      <c r="D1552">
        <v>44</v>
      </c>
      <c r="E1552" t="s">
        <v>14</v>
      </c>
      <c r="F1552">
        <v>26</v>
      </c>
      <c r="G1552">
        <v>16</v>
      </c>
      <c r="H1552">
        <v>53</v>
      </c>
      <c r="I1552">
        <v>15</v>
      </c>
      <c r="J1552">
        <v>53</v>
      </c>
      <c r="K1552" t="s">
        <v>18</v>
      </c>
      <c r="L1552" t="s">
        <v>30</v>
      </c>
    </row>
    <row r="1553" spans="1:12" x14ac:dyDescent="0.25">
      <c r="A1553">
        <v>202307</v>
      </c>
      <c r="B1553" t="s">
        <v>270</v>
      </c>
      <c r="C1553" t="s">
        <v>190</v>
      </c>
      <c r="D1553">
        <v>43</v>
      </c>
      <c r="E1553" t="s">
        <v>14</v>
      </c>
      <c r="F1553">
        <v>25</v>
      </c>
      <c r="G1553">
        <v>16</v>
      </c>
      <c r="H1553">
        <v>43</v>
      </c>
      <c r="I1553">
        <v>15</v>
      </c>
      <c r="J1553">
        <v>43</v>
      </c>
      <c r="K1553" t="s">
        <v>15</v>
      </c>
      <c r="L1553" t="s">
        <v>16</v>
      </c>
    </row>
    <row r="1554" spans="1:12" x14ac:dyDescent="0.25">
      <c r="A1554">
        <v>202308</v>
      </c>
      <c r="B1554" t="s">
        <v>298</v>
      </c>
      <c r="C1554" t="s">
        <v>190</v>
      </c>
      <c r="D1554">
        <v>28</v>
      </c>
      <c r="E1554" t="s">
        <v>14</v>
      </c>
      <c r="F1554">
        <v>27</v>
      </c>
      <c r="G1554">
        <v>16</v>
      </c>
      <c r="H1554">
        <v>40</v>
      </c>
      <c r="I1554">
        <v>18</v>
      </c>
      <c r="J1554">
        <v>40</v>
      </c>
      <c r="K1554" t="s">
        <v>18</v>
      </c>
      <c r="L1554" t="s">
        <v>16</v>
      </c>
    </row>
    <row r="1555" spans="1:12" x14ac:dyDescent="0.25">
      <c r="A1555">
        <v>202308</v>
      </c>
      <c r="B1555" t="s">
        <v>299</v>
      </c>
      <c r="C1555" t="s">
        <v>190</v>
      </c>
      <c r="D1555">
        <v>51</v>
      </c>
      <c r="E1555" t="s">
        <v>14</v>
      </c>
      <c r="F1555">
        <v>27</v>
      </c>
      <c r="G1555">
        <v>15</v>
      </c>
      <c r="H1555">
        <v>57</v>
      </c>
      <c r="I1555">
        <v>17</v>
      </c>
      <c r="J1555">
        <v>57</v>
      </c>
      <c r="K1555" t="s">
        <v>18</v>
      </c>
      <c r="L1555" t="s">
        <v>30</v>
      </c>
    </row>
    <row r="1556" spans="1:12" x14ac:dyDescent="0.25">
      <c r="A1556">
        <v>202308</v>
      </c>
      <c r="B1556" t="s">
        <v>300</v>
      </c>
      <c r="C1556" t="s">
        <v>190</v>
      </c>
      <c r="D1556">
        <v>47</v>
      </c>
      <c r="E1556" t="s">
        <v>14</v>
      </c>
      <c r="F1556">
        <v>25</v>
      </c>
      <c r="G1556">
        <v>16</v>
      </c>
      <c r="H1556">
        <v>62</v>
      </c>
      <c r="I1556">
        <v>22</v>
      </c>
      <c r="J1556">
        <v>62</v>
      </c>
      <c r="K1556" t="s">
        <v>18</v>
      </c>
      <c r="L1556" t="s">
        <v>30</v>
      </c>
    </row>
    <row r="1557" spans="1:12" x14ac:dyDescent="0.25">
      <c r="A1557">
        <v>202308</v>
      </c>
      <c r="B1557" t="s">
        <v>301</v>
      </c>
      <c r="C1557" t="s">
        <v>190</v>
      </c>
      <c r="D1557">
        <v>51</v>
      </c>
      <c r="E1557" t="s">
        <v>14</v>
      </c>
      <c r="F1557">
        <v>24</v>
      </c>
      <c r="G1557">
        <v>18</v>
      </c>
      <c r="H1557">
        <v>54</v>
      </c>
      <c r="I1557">
        <v>22</v>
      </c>
      <c r="J1557">
        <v>54</v>
      </c>
      <c r="K1557" t="s">
        <v>18</v>
      </c>
      <c r="L1557" t="s">
        <v>30</v>
      </c>
    </row>
    <row r="1558" spans="1:12" x14ac:dyDescent="0.25">
      <c r="A1558">
        <v>202308</v>
      </c>
      <c r="B1558" t="s">
        <v>271</v>
      </c>
      <c r="C1558" t="s">
        <v>190</v>
      </c>
      <c r="D1558">
        <v>44</v>
      </c>
      <c r="E1558" t="s">
        <v>14</v>
      </c>
      <c r="F1558">
        <v>24</v>
      </c>
      <c r="G1558">
        <v>14</v>
      </c>
      <c r="H1558">
        <v>58</v>
      </c>
      <c r="I1558">
        <v>14</v>
      </c>
      <c r="J1558">
        <v>58</v>
      </c>
      <c r="K1558" t="s">
        <v>18</v>
      </c>
      <c r="L1558" t="s">
        <v>30</v>
      </c>
    </row>
    <row r="1559" spans="1:12" x14ac:dyDescent="0.25">
      <c r="A1559">
        <v>202308</v>
      </c>
      <c r="B1559" t="s">
        <v>272</v>
      </c>
      <c r="C1559" t="s">
        <v>190</v>
      </c>
      <c r="D1559">
        <v>52</v>
      </c>
      <c r="E1559" t="s">
        <v>14</v>
      </c>
      <c r="F1559">
        <v>25</v>
      </c>
      <c r="G1559">
        <v>17</v>
      </c>
      <c r="H1559">
        <v>47</v>
      </c>
      <c r="I1559">
        <v>18</v>
      </c>
      <c r="J1559">
        <v>52</v>
      </c>
      <c r="K1559" t="s">
        <v>15</v>
      </c>
      <c r="L1559" t="s">
        <v>30</v>
      </c>
    </row>
    <row r="1560" spans="1:12" x14ac:dyDescent="0.25">
      <c r="A1560">
        <v>202308</v>
      </c>
      <c r="B1560" t="s">
        <v>273</v>
      </c>
      <c r="C1560" t="s">
        <v>190</v>
      </c>
      <c r="D1560">
        <v>66</v>
      </c>
      <c r="E1560" t="s">
        <v>14</v>
      </c>
      <c r="F1560">
        <v>24</v>
      </c>
      <c r="G1560">
        <v>21</v>
      </c>
      <c r="H1560">
        <v>70</v>
      </c>
      <c r="I1560">
        <v>24</v>
      </c>
      <c r="J1560">
        <v>70</v>
      </c>
      <c r="K1560" t="s">
        <v>18</v>
      </c>
      <c r="L1560" t="s">
        <v>30</v>
      </c>
    </row>
    <row r="1561" spans="1:12" x14ac:dyDescent="0.25">
      <c r="A1561">
        <v>202308</v>
      </c>
      <c r="B1561" t="s">
        <v>274</v>
      </c>
      <c r="C1561" t="s">
        <v>190</v>
      </c>
      <c r="D1561">
        <v>55</v>
      </c>
      <c r="E1561" t="s">
        <v>14</v>
      </c>
      <c r="F1561">
        <v>25</v>
      </c>
      <c r="G1561">
        <v>17</v>
      </c>
      <c r="H1561">
        <v>54</v>
      </c>
      <c r="I1561">
        <v>23</v>
      </c>
      <c r="J1561">
        <v>55</v>
      </c>
      <c r="K1561" t="s">
        <v>15</v>
      </c>
      <c r="L1561" t="s">
        <v>30</v>
      </c>
    </row>
    <row r="1562" spans="1:12" x14ac:dyDescent="0.25">
      <c r="A1562">
        <v>202308</v>
      </c>
      <c r="B1562" t="s">
        <v>275</v>
      </c>
      <c r="C1562" t="s">
        <v>190</v>
      </c>
      <c r="D1562">
        <v>36</v>
      </c>
      <c r="E1562" t="s">
        <v>14</v>
      </c>
      <c r="F1562">
        <v>23</v>
      </c>
      <c r="G1562">
        <v>13</v>
      </c>
      <c r="H1562">
        <v>63</v>
      </c>
      <c r="I1562">
        <v>16</v>
      </c>
      <c r="J1562">
        <v>63</v>
      </c>
      <c r="K1562" t="s">
        <v>18</v>
      </c>
      <c r="L1562" t="s">
        <v>30</v>
      </c>
    </row>
    <row r="1563" spans="1:12" x14ac:dyDescent="0.25">
      <c r="A1563">
        <v>202308</v>
      </c>
      <c r="B1563" t="s">
        <v>276</v>
      </c>
      <c r="C1563" t="s">
        <v>190</v>
      </c>
      <c r="D1563">
        <v>27</v>
      </c>
      <c r="E1563" t="s">
        <v>14</v>
      </c>
      <c r="F1563">
        <v>25</v>
      </c>
      <c r="G1563">
        <v>13</v>
      </c>
      <c r="H1563">
        <v>64</v>
      </c>
      <c r="I1563">
        <v>14</v>
      </c>
      <c r="J1563">
        <v>64</v>
      </c>
      <c r="K1563" t="s">
        <v>18</v>
      </c>
      <c r="L1563" t="s">
        <v>30</v>
      </c>
    </row>
    <row r="1564" spans="1:12" x14ac:dyDescent="0.25">
      <c r="A1564">
        <v>202308</v>
      </c>
      <c r="B1564" t="s">
        <v>277</v>
      </c>
      <c r="C1564" t="s">
        <v>190</v>
      </c>
      <c r="D1564">
        <v>58</v>
      </c>
      <c r="E1564" t="s">
        <v>14</v>
      </c>
      <c r="F1564">
        <v>24</v>
      </c>
      <c r="G1564">
        <v>17</v>
      </c>
      <c r="H1564">
        <v>60</v>
      </c>
      <c r="I1564">
        <v>20</v>
      </c>
      <c r="J1564">
        <v>60</v>
      </c>
      <c r="K1564" t="s">
        <v>18</v>
      </c>
      <c r="L1564" t="s">
        <v>30</v>
      </c>
    </row>
    <row r="1565" spans="1:12" x14ac:dyDescent="0.25">
      <c r="A1565">
        <v>202308</v>
      </c>
      <c r="B1565" t="s">
        <v>278</v>
      </c>
      <c r="C1565" t="s">
        <v>190</v>
      </c>
      <c r="D1565">
        <v>57</v>
      </c>
      <c r="E1565" t="s">
        <v>14</v>
      </c>
      <c r="F1565">
        <v>26</v>
      </c>
      <c r="G1565">
        <v>16</v>
      </c>
      <c r="H1565">
        <v>56</v>
      </c>
      <c r="I1565">
        <v>19</v>
      </c>
      <c r="J1565">
        <v>57</v>
      </c>
      <c r="K1565" t="s">
        <v>15</v>
      </c>
      <c r="L1565" t="s">
        <v>30</v>
      </c>
    </row>
    <row r="1566" spans="1:12" x14ac:dyDescent="0.25">
      <c r="A1566">
        <v>202308</v>
      </c>
      <c r="B1566" t="s">
        <v>279</v>
      </c>
      <c r="C1566" t="s">
        <v>190</v>
      </c>
      <c r="D1566">
        <v>52</v>
      </c>
      <c r="E1566" t="s">
        <v>14</v>
      </c>
      <c r="F1566">
        <v>26</v>
      </c>
      <c r="G1566">
        <v>17</v>
      </c>
      <c r="H1566">
        <v>46</v>
      </c>
      <c r="I1566">
        <v>18</v>
      </c>
      <c r="J1566">
        <v>52</v>
      </c>
      <c r="K1566" t="s">
        <v>15</v>
      </c>
      <c r="L1566" t="s">
        <v>30</v>
      </c>
    </row>
    <row r="1567" spans="1:12" x14ac:dyDescent="0.25">
      <c r="A1567">
        <v>202308</v>
      </c>
      <c r="B1567" t="s">
        <v>280</v>
      </c>
      <c r="C1567" t="s">
        <v>190</v>
      </c>
      <c r="D1567">
        <v>46</v>
      </c>
      <c r="E1567" t="s">
        <v>14</v>
      </c>
      <c r="F1567">
        <v>24</v>
      </c>
      <c r="G1567">
        <v>16</v>
      </c>
      <c r="H1567">
        <v>54</v>
      </c>
      <c r="I1567">
        <v>16</v>
      </c>
      <c r="J1567">
        <v>54</v>
      </c>
      <c r="K1567" t="s">
        <v>18</v>
      </c>
      <c r="L1567" t="s">
        <v>30</v>
      </c>
    </row>
    <row r="1568" spans="1:12" x14ac:dyDescent="0.25">
      <c r="A1568">
        <v>202308</v>
      </c>
      <c r="B1568" t="s">
        <v>281</v>
      </c>
      <c r="C1568" t="s">
        <v>190</v>
      </c>
      <c r="D1568">
        <v>51</v>
      </c>
      <c r="E1568" t="s">
        <v>14</v>
      </c>
      <c r="F1568">
        <v>27</v>
      </c>
      <c r="G1568">
        <v>18</v>
      </c>
      <c r="H1568">
        <v>54</v>
      </c>
      <c r="I1568">
        <v>23</v>
      </c>
      <c r="J1568">
        <v>54</v>
      </c>
      <c r="K1568" t="s">
        <v>18</v>
      </c>
      <c r="L1568" t="s">
        <v>30</v>
      </c>
    </row>
    <row r="1569" spans="1:12" x14ac:dyDescent="0.25">
      <c r="A1569">
        <v>202308</v>
      </c>
      <c r="B1569" t="s">
        <v>282</v>
      </c>
      <c r="C1569" t="s">
        <v>190</v>
      </c>
      <c r="D1569">
        <v>45</v>
      </c>
      <c r="E1569" t="s">
        <v>14</v>
      </c>
      <c r="F1569">
        <v>25</v>
      </c>
      <c r="G1569">
        <v>17</v>
      </c>
      <c r="H1569">
        <v>60</v>
      </c>
      <c r="I1569">
        <v>18</v>
      </c>
      <c r="J1569">
        <v>60</v>
      </c>
      <c r="K1569" t="s">
        <v>18</v>
      </c>
      <c r="L1569" t="s">
        <v>30</v>
      </c>
    </row>
    <row r="1570" spans="1:12" x14ac:dyDescent="0.25">
      <c r="A1570">
        <v>202308</v>
      </c>
      <c r="B1570" t="s">
        <v>283</v>
      </c>
      <c r="C1570" t="s">
        <v>190</v>
      </c>
      <c r="D1570">
        <v>40</v>
      </c>
      <c r="E1570" t="s">
        <v>14</v>
      </c>
      <c r="F1570">
        <v>26</v>
      </c>
      <c r="G1570">
        <v>17</v>
      </c>
      <c r="H1570">
        <v>40</v>
      </c>
      <c r="I1570">
        <v>20</v>
      </c>
      <c r="J1570">
        <v>40</v>
      </c>
      <c r="K1570" t="s">
        <v>15</v>
      </c>
      <c r="L1570" t="s">
        <v>16</v>
      </c>
    </row>
    <row r="1571" spans="1:12" x14ac:dyDescent="0.25">
      <c r="A1571">
        <v>202308</v>
      </c>
      <c r="B1571" t="s">
        <v>284</v>
      </c>
      <c r="C1571" t="s">
        <v>190</v>
      </c>
      <c r="D1571">
        <v>33</v>
      </c>
      <c r="E1571" t="s">
        <v>14</v>
      </c>
      <c r="F1571">
        <v>25</v>
      </c>
      <c r="G1571">
        <v>13</v>
      </c>
      <c r="H1571">
        <v>47</v>
      </c>
      <c r="I1571">
        <v>9</v>
      </c>
      <c r="J1571">
        <v>47</v>
      </c>
      <c r="K1571" t="s">
        <v>18</v>
      </c>
      <c r="L1571" t="s">
        <v>16</v>
      </c>
    </row>
    <row r="1572" spans="1:12" x14ac:dyDescent="0.25">
      <c r="A1572">
        <v>202308</v>
      </c>
      <c r="B1572" t="s">
        <v>285</v>
      </c>
      <c r="C1572" t="s">
        <v>190</v>
      </c>
      <c r="D1572">
        <v>40</v>
      </c>
      <c r="E1572" t="s">
        <v>14</v>
      </c>
      <c r="F1572">
        <v>26</v>
      </c>
      <c r="G1572">
        <v>15</v>
      </c>
      <c r="H1572">
        <v>56</v>
      </c>
      <c r="I1572">
        <v>16</v>
      </c>
      <c r="J1572">
        <v>56</v>
      </c>
      <c r="K1572" t="s">
        <v>18</v>
      </c>
      <c r="L1572" t="s">
        <v>30</v>
      </c>
    </row>
    <row r="1573" spans="1:12" x14ac:dyDescent="0.25">
      <c r="A1573">
        <v>202308</v>
      </c>
      <c r="B1573" t="s">
        <v>286</v>
      </c>
      <c r="C1573" t="s">
        <v>190</v>
      </c>
      <c r="D1573">
        <v>44</v>
      </c>
      <c r="E1573" t="s">
        <v>14</v>
      </c>
      <c r="F1573">
        <v>26</v>
      </c>
      <c r="G1573">
        <v>13</v>
      </c>
      <c r="H1573">
        <v>59</v>
      </c>
      <c r="I1573">
        <v>12</v>
      </c>
      <c r="J1573">
        <v>59</v>
      </c>
      <c r="K1573" t="s">
        <v>18</v>
      </c>
      <c r="L1573" t="s">
        <v>30</v>
      </c>
    </row>
    <row r="1574" spans="1:12" x14ac:dyDescent="0.25">
      <c r="A1574">
        <v>202308</v>
      </c>
      <c r="B1574" t="s">
        <v>287</v>
      </c>
      <c r="C1574" t="s">
        <v>190</v>
      </c>
      <c r="D1574">
        <v>34</v>
      </c>
      <c r="E1574" t="s">
        <v>14</v>
      </c>
      <c r="F1574">
        <v>24</v>
      </c>
      <c r="G1574">
        <v>14</v>
      </c>
      <c r="H1574">
        <v>60</v>
      </c>
      <c r="I1574">
        <v>14</v>
      </c>
      <c r="J1574">
        <v>60</v>
      </c>
      <c r="K1574" t="s">
        <v>18</v>
      </c>
      <c r="L1574" t="s">
        <v>30</v>
      </c>
    </row>
    <row r="1575" spans="1:12" x14ac:dyDescent="0.25">
      <c r="A1575">
        <v>202308</v>
      </c>
      <c r="B1575" t="s">
        <v>288</v>
      </c>
      <c r="C1575" t="s">
        <v>190</v>
      </c>
      <c r="D1575">
        <v>52</v>
      </c>
      <c r="E1575" t="s">
        <v>14</v>
      </c>
      <c r="F1575">
        <v>26</v>
      </c>
      <c r="G1575">
        <v>17</v>
      </c>
      <c r="H1575">
        <v>49</v>
      </c>
      <c r="I1575">
        <v>20</v>
      </c>
      <c r="J1575">
        <v>52</v>
      </c>
      <c r="K1575" t="s">
        <v>15</v>
      </c>
      <c r="L1575" t="s">
        <v>30</v>
      </c>
    </row>
    <row r="1576" spans="1:12" x14ac:dyDescent="0.25">
      <c r="A1576">
        <v>202308</v>
      </c>
      <c r="B1576" t="s">
        <v>289</v>
      </c>
      <c r="C1576" t="s">
        <v>190</v>
      </c>
      <c r="D1576">
        <v>62</v>
      </c>
      <c r="E1576" t="s">
        <v>14</v>
      </c>
      <c r="F1576">
        <v>26</v>
      </c>
      <c r="G1576">
        <v>16</v>
      </c>
      <c r="H1576">
        <v>56</v>
      </c>
      <c r="I1576">
        <v>16</v>
      </c>
      <c r="J1576">
        <v>62</v>
      </c>
      <c r="K1576" t="s">
        <v>15</v>
      </c>
      <c r="L1576" t="s">
        <v>30</v>
      </c>
    </row>
    <row r="1577" spans="1:12" x14ac:dyDescent="0.25">
      <c r="A1577">
        <v>202308</v>
      </c>
      <c r="B1577" t="s">
        <v>290</v>
      </c>
      <c r="C1577" t="s">
        <v>190</v>
      </c>
      <c r="D1577">
        <v>54</v>
      </c>
      <c r="E1577" t="s">
        <v>14</v>
      </c>
      <c r="F1577">
        <v>28</v>
      </c>
      <c r="G1577">
        <v>16</v>
      </c>
      <c r="H1577">
        <v>45</v>
      </c>
      <c r="I1577">
        <v>16</v>
      </c>
      <c r="J1577">
        <v>54</v>
      </c>
      <c r="K1577" t="s">
        <v>15</v>
      </c>
      <c r="L1577" t="s">
        <v>30</v>
      </c>
    </row>
    <row r="1578" spans="1:12" x14ac:dyDescent="0.25">
      <c r="A1578">
        <v>202308</v>
      </c>
      <c r="B1578" t="s">
        <v>291</v>
      </c>
      <c r="C1578" t="s">
        <v>190</v>
      </c>
      <c r="D1578">
        <v>59</v>
      </c>
      <c r="E1578" t="s">
        <v>14</v>
      </c>
      <c r="F1578">
        <v>29</v>
      </c>
      <c r="G1578">
        <v>17</v>
      </c>
      <c r="H1578">
        <v>51</v>
      </c>
      <c r="I1578">
        <v>19</v>
      </c>
      <c r="J1578">
        <v>59</v>
      </c>
      <c r="K1578" t="s">
        <v>15</v>
      </c>
      <c r="L1578" t="s">
        <v>30</v>
      </c>
    </row>
    <row r="1579" spans="1:12" x14ac:dyDescent="0.25">
      <c r="A1579">
        <v>202308</v>
      </c>
      <c r="B1579" t="s">
        <v>292</v>
      </c>
      <c r="C1579" t="s">
        <v>190</v>
      </c>
      <c r="D1579">
        <v>52</v>
      </c>
      <c r="E1579" t="s">
        <v>14</v>
      </c>
      <c r="F1579">
        <v>26</v>
      </c>
      <c r="G1579">
        <v>15</v>
      </c>
      <c r="H1579">
        <v>42</v>
      </c>
      <c r="I1579">
        <v>19</v>
      </c>
      <c r="J1579">
        <v>52</v>
      </c>
      <c r="K1579" t="s">
        <v>15</v>
      </c>
      <c r="L1579" t="s">
        <v>30</v>
      </c>
    </row>
    <row r="1580" spans="1:12" x14ac:dyDescent="0.25">
      <c r="A1580">
        <v>202308</v>
      </c>
      <c r="B1580" t="s">
        <v>293</v>
      </c>
      <c r="C1580" t="s">
        <v>190</v>
      </c>
      <c r="D1580">
        <v>54</v>
      </c>
      <c r="E1580" t="s">
        <v>14</v>
      </c>
      <c r="F1580">
        <v>27</v>
      </c>
      <c r="G1580">
        <v>16</v>
      </c>
      <c r="H1580">
        <v>46</v>
      </c>
      <c r="I1580">
        <v>13</v>
      </c>
      <c r="J1580">
        <v>54</v>
      </c>
      <c r="K1580" t="s">
        <v>15</v>
      </c>
      <c r="L1580" t="s">
        <v>30</v>
      </c>
    </row>
    <row r="1581" spans="1:12" x14ac:dyDescent="0.25">
      <c r="A1581">
        <v>202308</v>
      </c>
      <c r="B1581" t="s">
        <v>294</v>
      </c>
      <c r="C1581" t="s">
        <v>190</v>
      </c>
      <c r="D1581">
        <v>41</v>
      </c>
      <c r="E1581" t="s">
        <v>14</v>
      </c>
      <c r="F1581">
        <v>26</v>
      </c>
      <c r="G1581">
        <v>18</v>
      </c>
      <c r="H1581">
        <v>35</v>
      </c>
      <c r="I1581">
        <v>19</v>
      </c>
      <c r="J1581">
        <v>41</v>
      </c>
      <c r="K1581" t="s">
        <v>15</v>
      </c>
      <c r="L1581" t="s">
        <v>16</v>
      </c>
    </row>
    <row r="1582" spans="1:12" x14ac:dyDescent="0.25">
      <c r="A1582">
        <v>202308</v>
      </c>
      <c r="B1582" t="s">
        <v>295</v>
      </c>
      <c r="C1582" t="s">
        <v>190</v>
      </c>
      <c r="D1582">
        <v>49</v>
      </c>
      <c r="E1582" t="s">
        <v>14</v>
      </c>
      <c r="F1582">
        <v>28</v>
      </c>
      <c r="G1582">
        <v>21</v>
      </c>
      <c r="H1582">
        <v>32</v>
      </c>
      <c r="I1582">
        <v>25</v>
      </c>
      <c r="J1582">
        <v>49</v>
      </c>
      <c r="K1582" t="s">
        <v>15</v>
      </c>
      <c r="L1582" t="s">
        <v>16</v>
      </c>
    </row>
    <row r="1583" spans="1:12" x14ac:dyDescent="0.25">
      <c r="A1583">
        <v>202308</v>
      </c>
      <c r="B1583" t="s">
        <v>296</v>
      </c>
      <c r="C1583" t="s">
        <v>190</v>
      </c>
      <c r="D1583">
        <v>56</v>
      </c>
      <c r="E1583" t="s">
        <v>14</v>
      </c>
      <c r="F1583">
        <v>27</v>
      </c>
      <c r="G1583">
        <v>19</v>
      </c>
      <c r="H1583">
        <v>41</v>
      </c>
      <c r="I1583">
        <v>22</v>
      </c>
      <c r="J1583">
        <v>56</v>
      </c>
      <c r="K1583" t="s">
        <v>15</v>
      </c>
      <c r="L1583" t="s">
        <v>30</v>
      </c>
    </row>
    <row r="1584" spans="1:12" x14ac:dyDescent="0.25">
      <c r="A1584">
        <v>202308</v>
      </c>
      <c r="B1584" t="s">
        <v>297</v>
      </c>
      <c r="C1584" t="s">
        <v>190</v>
      </c>
      <c r="D1584">
        <v>53</v>
      </c>
      <c r="E1584" t="s">
        <v>14</v>
      </c>
      <c r="F1584">
        <v>28</v>
      </c>
      <c r="G1584">
        <v>19</v>
      </c>
      <c r="H1584">
        <v>48</v>
      </c>
      <c r="I1584">
        <v>18</v>
      </c>
      <c r="J1584">
        <v>53</v>
      </c>
      <c r="K1584" t="s">
        <v>15</v>
      </c>
      <c r="L1584" t="s">
        <v>30</v>
      </c>
    </row>
    <row r="1585" spans="1:12" x14ac:dyDescent="0.25">
      <c r="A1585">
        <v>202309</v>
      </c>
      <c r="B1585" t="s">
        <v>302</v>
      </c>
      <c r="C1585" t="s">
        <v>190</v>
      </c>
      <c r="D1585">
        <v>53</v>
      </c>
      <c r="E1585" t="s">
        <v>14</v>
      </c>
      <c r="F1585">
        <v>28</v>
      </c>
      <c r="G1585">
        <v>20</v>
      </c>
      <c r="H1585">
        <v>56</v>
      </c>
      <c r="I1585">
        <v>22</v>
      </c>
      <c r="J1585">
        <v>56</v>
      </c>
      <c r="K1585" t="s">
        <v>18</v>
      </c>
      <c r="L1585" t="s">
        <v>30</v>
      </c>
    </row>
    <row r="1586" spans="1:12" x14ac:dyDescent="0.25">
      <c r="A1586">
        <v>202309</v>
      </c>
      <c r="B1586" t="s">
        <v>303</v>
      </c>
      <c r="C1586" t="s">
        <v>190</v>
      </c>
      <c r="D1586">
        <v>58</v>
      </c>
      <c r="E1586" t="s">
        <v>14</v>
      </c>
      <c r="F1586">
        <v>27</v>
      </c>
      <c r="G1586">
        <v>19</v>
      </c>
      <c r="H1586">
        <v>49</v>
      </c>
      <c r="I1586">
        <v>18</v>
      </c>
      <c r="J1586">
        <v>58</v>
      </c>
      <c r="K1586" t="s">
        <v>15</v>
      </c>
      <c r="L1586" t="s">
        <v>30</v>
      </c>
    </row>
    <row r="1587" spans="1:12" x14ac:dyDescent="0.25">
      <c r="A1587">
        <v>202309</v>
      </c>
      <c r="B1587" t="s">
        <v>304</v>
      </c>
      <c r="C1587" t="s">
        <v>190</v>
      </c>
      <c r="D1587">
        <v>43</v>
      </c>
      <c r="E1587" t="s">
        <v>14</v>
      </c>
      <c r="F1587">
        <v>27</v>
      </c>
      <c r="G1587">
        <v>16</v>
      </c>
      <c r="H1587">
        <v>53</v>
      </c>
      <c r="I1587">
        <v>11</v>
      </c>
      <c r="J1587">
        <v>53</v>
      </c>
      <c r="K1587" t="s">
        <v>18</v>
      </c>
      <c r="L1587" t="s">
        <v>30</v>
      </c>
    </row>
    <row r="1588" spans="1:12" x14ac:dyDescent="0.25">
      <c r="A1588">
        <v>202309</v>
      </c>
      <c r="B1588" t="s">
        <v>305</v>
      </c>
      <c r="C1588" t="s">
        <v>190</v>
      </c>
      <c r="D1588">
        <v>52</v>
      </c>
      <c r="E1588" t="s">
        <v>14</v>
      </c>
      <c r="F1588">
        <v>27</v>
      </c>
      <c r="G1588">
        <v>17</v>
      </c>
      <c r="H1588">
        <v>44</v>
      </c>
      <c r="I1588">
        <v>17</v>
      </c>
      <c r="J1588">
        <v>52</v>
      </c>
      <c r="K1588" t="s">
        <v>15</v>
      </c>
      <c r="L1588" t="s">
        <v>30</v>
      </c>
    </row>
    <row r="1589" spans="1:12" x14ac:dyDescent="0.25">
      <c r="A1589">
        <v>202309</v>
      </c>
      <c r="B1589" t="s">
        <v>306</v>
      </c>
      <c r="C1589" t="s">
        <v>190</v>
      </c>
      <c r="D1589">
        <v>49</v>
      </c>
      <c r="E1589">
        <v>89</v>
      </c>
      <c r="F1589">
        <v>28</v>
      </c>
      <c r="G1589">
        <v>18</v>
      </c>
      <c r="H1589">
        <v>40</v>
      </c>
      <c r="I1589">
        <v>20</v>
      </c>
      <c r="J1589">
        <v>89</v>
      </c>
      <c r="K1589" t="s">
        <v>64</v>
      </c>
      <c r="L1589" t="s">
        <v>30</v>
      </c>
    </row>
    <row r="1590" spans="1:12" x14ac:dyDescent="0.25">
      <c r="A1590">
        <v>202309</v>
      </c>
      <c r="B1590" t="s">
        <v>307</v>
      </c>
      <c r="C1590" t="s">
        <v>190</v>
      </c>
      <c r="D1590" t="s">
        <v>14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  <c r="J1590">
        <v>0</v>
      </c>
      <c r="L1590" t="s">
        <v>46</v>
      </c>
    </row>
    <row r="1591" spans="1:12" x14ac:dyDescent="0.25">
      <c r="A1591">
        <v>202309</v>
      </c>
      <c r="B1591" t="s">
        <v>308</v>
      </c>
      <c r="C1591" t="s">
        <v>190</v>
      </c>
      <c r="D1591">
        <v>59</v>
      </c>
      <c r="E1591">
        <v>90</v>
      </c>
      <c r="F1591">
        <v>27</v>
      </c>
      <c r="G1591">
        <v>20</v>
      </c>
      <c r="H1591">
        <v>49</v>
      </c>
      <c r="I1591">
        <v>24</v>
      </c>
      <c r="J1591">
        <v>90</v>
      </c>
      <c r="K1591" t="s">
        <v>64</v>
      </c>
      <c r="L1591" t="s">
        <v>30</v>
      </c>
    </row>
    <row r="1592" spans="1:12" x14ac:dyDescent="0.25">
      <c r="A1592">
        <v>202309</v>
      </c>
      <c r="B1592" t="s">
        <v>309</v>
      </c>
      <c r="C1592" t="s">
        <v>190</v>
      </c>
      <c r="D1592">
        <v>63</v>
      </c>
      <c r="E1592">
        <v>83</v>
      </c>
      <c r="F1592">
        <v>30</v>
      </c>
      <c r="G1592">
        <v>18</v>
      </c>
      <c r="H1592">
        <v>56</v>
      </c>
      <c r="I1592">
        <v>23</v>
      </c>
      <c r="J1592">
        <v>83</v>
      </c>
      <c r="K1592" t="s">
        <v>64</v>
      </c>
      <c r="L1592" t="s">
        <v>30</v>
      </c>
    </row>
    <row r="1593" spans="1:12" x14ac:dyDescent="0.25">
      <c r="A1593">
        <v>202309</v>
      </c>
      <c r="B1593" t="s">
        <v>310</v>
      </c>
      <c r="C1593" t="s">
        <v>190</v>
      </c>
      <c r="D1593">
        <v>41</v>
      </c>
      <c r="E1593">
        <v>78</v>
      </c>
      <c r="F1593">
        <v>26</v>
      </c>
      <c r="G1593">
        <v>17</v>
      </c>
      <c r="H1593">
        <v>53</v>
      </c>
      <c r="I1593">
        <v>20</v>
      </c>
      <c r="J1593">
        <v>78</v>
      </c>
      <c r="K1593" t="s">
        <v>64</v>
      </c>
      <c r="L1593" t="s">
        <v>30</v>
      </c>
    </row>
    <row r="1594" spans="1:12" x14ac:dyDescent="0.25">
      <c r="A1594">
        <v>202309</v>
      </c>
      <c r="B1594" t="s">
        <v>311</v>
      </c>
      <c r="C1594" t="s">
        <v>190</v>
      </c>
      <c r="D1594">
        <v>48</v>
      </c>
      <c r="E1594">
        <v>73</v>
      </c>
      <c r="F1594">
        <v>27</v>
      </c>
      <c r="G1594">
        <v>16</v>
      </c>
      <c r="H1594">
        <v>50</v>
      </c>
      <c r="I1594">
        <v>15</v>
      </c>
      <c r="J1594">
        <v>73</v>
      </c>
      <c r="K1594" t="s">
        <v>64</v>
      </c>
      <c r="L1594" t="s">
        <v>30</v>
      </c>
    </row>
    <row r="1595" spans="1:12" x14ac:dyDescent="0.25">
      <c r="A1595">
        <v>202309</v>
      </c>
      <c r="B1595" t="s">
        <v>312</v>
      </c>
      <c r="C1595" t="s">
        <v>190</v>
      </c>
      <c r="D1595">
        <v>45</v>
      </c>
      <c r="E1595">
        <v>74</v>
      </c>
      <c r="F1595">
        <v>27</v>
      </c>
      <c r="G1595">
        <v>16</v>
      </c>
      <c r="H1595">
        <v>60</v>
      </c>
      <c r="I1595">
        <v>16</v>
      </c>
      <c r="J1595">
        <v>74</v>
      </c>
      <c r="K1595" t="s">
        <v>64</v>
      </c>
      <c r="L1595" t="s">
        <v>30</v>
      </c>
    </row>
    <row r="1596" spans="1:12" x14ac:dyDescent="0.25">
      <c r="A1596">
        <v>202309</v>
      </c>
      <c r="B1596" t="s">
        <v>313</v>
      </c>
      <c r="C1596" t="s">
        <v>190</v>
      </c>
      <c r="D1596">
        <v>29</v>
      </c>
      <c r="E1596">
        <v>74</v>
      </c>
      <c r="F1596">
        <v>26</v>
      </c>
      <c r="G1596">
        <v>16</v>
      </c>
      <c r="H1596">
        <v>37</v>
      </c>
      <c r="I1596">
        <v>14</v>
      </c>
      <c r="J1596">
        <v>74</v>
      </c>
      <c r="K1596" t="s">
        <v>64</v>
      </c>
      <c r="L1596" t="s">
        <v>30</v>
      </c>
    </row>
    <row r="1597" spans="1:12" x14ac:dyDescent="0.25">
      <c r="A1597">
        <v>202309</v>
      </c>
      <c r="B1597" t="s">
        <v>314</v>
      </c>
      <c r="C1597" t="s">
        <v>190</v>
      </c>
      <c r="D1597">
        <v>52</v>
      </c>
      <c r="E1597">
        <v>75</v>
      </c>
      <c r="F1597">
        <v>27</v>
      </c>
      <c r="G1597">
        <v>16</v>
      </c>
      <c r="H1597">
        <v>58</v>
      </c>
      <c r="I1597">
        <v>15</v>
      </c>
      <c r="J1597">
        <v>75</v>
      </c>
      <c r="K1597" t="s">
        <v>64</v>
      </c>
      <c r="L1597" t="s">
        <v>30</v>
      </c>
    </row>
    <row r="1598" spans="1:12" x14ac:dyDescent="0.25">
      <c r="A1598">
        <v>202309</v>
      </c>
      <c r="B1598" t="s">
        <v>315</v>
      </c>
      <c r="C1598" t="s">
        <v>190</v>
      </c>
      <c r="D1598">
        <v>24</v>
      </c>
      <c r="E1598">
        <v>66</v>
      </c>
      <c r="F1598">
        <v>27</v>
      </c>
      <c r="G1598">
        <v>16</v>
      </c>
      <c r="H1598">
        <v>48</v>
      </c>
      <c r="I1598">
        <v>14</v>
      </c>
      <c r="J1598">
        <v>66</v>
      </c>
      <c r="K1598" t="s">
        <v>64</v>
      </c>
      <c r="L1598" t="s">
        <v>30</v>
      </c>
    </row>
    <row r="1599" spans="1:12" x14ac:dyDescent="0.25">
      <c r="A1599">
        <v>202309</v>
      </c>
      <c r="B1599" t="s">
        <v>316</v>
      </c>
      <c r="C1599" t="s">
        <v>190</v>
      </c>
      <c r="D1599">
        <v>42</v>
      </c>
      <c r="E1599">
        <v>74</v>
      </c>
      <c r="F1599">
        <v>27</v>
      </c>
      <c r="G1599">
        <v>17</v>
      </c>
      <c r="H1599">
        <v>57</v>
      </c>
      <c r="I1599">
        <v>15</v>
      </c>
      <c r="J1599">
        <v>74</v>
      </c>
      <c r="K1599" t="s">
        <v>64</v>
      </c>
      <c r="L1599" t="s">
        <v>30</v>
      </c>
    </row>
    <row r="1600" spans="1:12" x14ac:dyDescent="0.25">
      <c r="A1600">
        <v>202309</v>
      </c>
      <c r="B1600" t="s">
        <v>317</v>
      </c>
      <c r="C1600" t="s">
        <v>190</v>
      </c>
      <c r="D1600">
        <v>41</v>
      </c>
      <c r="E1600">
        <v>78</v>
      </c>
      <c r="F1600">
        <v>28</v>
      </c>
      <c r="G1600">
        <v>17</v>
      </c>
      <c r="H1600">
        <v>56</v>
      </c>
      <c r="I1600">
        <v>17</v>
      </c>
      <c r="J1600">
        <v>78</v>
      </c>
      <c r="K1600" t="s">
        <v>64</v>
      </c>
      <c r="L1600" t="s">
        <v>30</v>
      </c>
    </row>
    <row r="1601" spans="1:12" x14ac:dyDescent="0.25">
      <c r="A1601">
        <v>202309</v>
      </c>
      <c r="B1601" t="s">
        <v>318</v>
      </c>
      <c r="C1601" t="s">
        <v>190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  <c r="J1601">
        <v>0</v>
      </c>
      <c r="L1601" t="s">
        <v>46</v>
      </c>
    </row>
    <row r="1602" spans="1:12" x14ac:dyDescent="0.25">
      <c r="A1602">
        <v>202309</v>
      </c>
      <c r="B1602" t="s">
        <v>319</v>
      </c>
      <c r="C1602" t="s">
        <v>190</v>
      </c>
      <c r="D1602">
        <v>39</v>
      </c>
      <c r="E1602">
        <v>69</v>
      </c>
      <c r="F1602">
        <v>26</v>
      </c>
      <c r="G1602">
        <v>15</v>
      </c>
      <c r="H1602">
        <v>59</v>
      </c>
      <c r="I1602">
        <v>12</v>
      </c>
      <c r="J1602">
        <v>69</v>
      </c>
      <c r="K1602" t="s">
        <v>64</v>
      </c>
      <c r="L1602" t="s">
        <v>30</v>
      </c>
    </row>
    <row r="1603" spans="1:12" x14ac:dyDescent="0.25">
      <c r="A1603">
        <v>202309</v>
      </c>
      <c r="B1603" t="s">
        <v>320</v>
      </c>
      <c r="C1603" t="s">
        <v>190</v>
      </c>
      <c r="D1603">
        <v>54</v>
      </c>
      <c r="E1603">
        <v>83</v>
      </c>
      <c r="F1603">
        <v>25</v>
      </c>
      <c r="G1603">
        <v>15</v>
      </c>
      <c r="H1603">
        <v>73</v>
      </c>
      <c r="I1603">
        <v>17</v>
      </c>
      <c r="J1603">
        <v>83</v>
      </c>
      <c r="K1603" t="s">
        <v>64</v>
      </c>
      <c r="L1603" t="s">
        <v>30</v>
      </c>
    </row>
    <row r="1604" spans="1:12" x14ac:dyDescent="0.25">
      <c r="A1604">
        <v>202309</v>
      </c>
      <c r="B1604" t="s">
        <v>321</v>
      </c>
      <c r="C1604" t="s">
        <v>190</v>
      </c>
      <c r="D1604">
        <v>48</v>
      </c>
      <c r="E1604">
        <v>77</v>
      </c>
      <c r="F1604">
        <v>26</v>
      </c>
      <c r="G1604">
        <v>17</v>
      </c>
      <c r="H1604">
        <v>55</v>
      </c>
      <c r="I1604">
        <v>24</v>
      </c>
      <c r="J1604">
        <v>77</v>
      </c>
      <c r="K1604" t="s">
        <v>64</v>
      </c>
      <c r="L1604" t="s">
        <v>30</v>
      </c>
    </row>
    <row r="1605" spans="1:12" x14ac:dyDescent="0.25">
      <c r="A1605">
        <v>202309</v>
      </c>
      <c r="B1605" t="s">
        <v>322</v>
      </c>
      <c r="C1605" t="s">
        <v>190</v>
      </c>
      <c r="D1605">
        <v>50</v>
      </c>
      <c r="E1605">
        <v>76</v>
      </c>
      <c r="F1605">
        <v>26</v>
      </c>
      <c r="G1605">
        <v>17</v>
      </c>
      <c r="H1605">
        <v>58</v>
      </c>
      <c r="I1605">
        <v>20</v>
      </c>
      <c r="J1605">
        <v>76</v>
      </c>
      <c r="K1605" t="s">
        <v>64</v>
      </c>
      <c r="L1605" t="s">
        <v>30</v>
      </c>
    </row>
    <row r="1606" spans="1:12" x14ac:dyDescent="0.25">
      <c r="A1606">
        <v>202309</v>
      </c>
      <c r="B1606" t="s">
        <v>323</v>
      </c>
      <c r="C1606" t="s">
        <v>190</v>
      </c>
      <c r="D1606">
        <v>46</v>
      </c>
      <c r="E1606">
        <v>70</v>
      </c>
      <c r="F1606">
        <v>27</v>
      </c>
      <c r="G1606">
        <v>15</v>
      </c>
      <c r="H1606">
        <v>56</v>
      </c>
      <c r="I1606">
        <v>16</v>
      </c>
      <c r="J1606">
        <v>70</v>
      </c>
      <c r="K1606" t="s">
        <v>64</v>
      </c>
      <c r="L1606" t="s">
        <v>30</v>
      </c>
    </row>
    <row r="1607" spans="1:12" x14ac:dyDescent="0.25">
      <c r="A1607">
        <v>202309</v>
      </c>
      <c r="B1607" t="s">
        <v>324</v>
      </c>
      <c r="C1607" t="s">
        <v>190</v>
      </c>
      <c r="D1607">
        <v>39</v>
      </c>
      <c r="E1607">
        <v>70</v>
      </c>
      <c r="F1607">
        <v>27</v>
      </c>
      <c r="G1607">
        <v>15</v>
      </c>
      <c r="H1607">
        <v>49</v>
      </c>
      <c r="I1607">
        <v>18</v>
      </c>
      <c r="J1607">
        <v>70</v>
      </c>
      <c r="K1607" t="s">
        <v>64</v>
      </c>
      <c r="L1607" t="s">
        <v>30</v>
      </c>
    </row>
    <row r="1608" spans="1:12" x14ac:dyDescent="0.25">
      <c r="A1608">
        <v>202309</v>
      </c>
      <c r="B1608" t="s">
        <v>325</v>
      </c>
      <c r="C1608" t="s">
        <v>190</v>
      </c>
      <c r="D1608">
        <v>35</v>
      </c>
      <c r="E1608">
        <v>66</v>
      </c>
      <c r="F1608">
        <v>26</v>
      </c>
      <c r="G1608">
        <v>16</v>
      </c>
      <c r="H1608">
        <v>53</v>
      </c>
      <c r="I1608">
        <v>16</v>
      </c>
      <c r="J1608">
        <v>66</v>
      </c>
      <c r="K1608" t="s">
        <v>64</v>
      </c>
      <c r="L1608" t="s">
        <v>30</v>
      </c>
    </row>
    <row r="1609" spans="1:12" x14ac:dyDescent="0.25">
      <c r="A1609">
        <v>202309</v>
      </c>
      <c r="B1609" t="s">
        <v>326</v>
      </c>
      <c r="C1609" t="s">
        <v>190</v>
      </c>
      <c r="D1609">
        <v>51</v>
      </c>
      <c r="E1609">
        <v>74</v>
      </c>
      <c r="F1609">
        <v>27</v>
      </c>
      <c r="G1609">
        <v>16</v>
      </c>
      <c r="H1609">
        <v>64</v>
      </c>
      <c r="I1609">
        <v>16</v>
      </c>
      <c r="J1609">
        <v>74</v>
      </c>
      <c r="K1609" t="s">
        <v>64</v>
      </c>
      <c r="L1609" t="s">
        <v>30</v>
      </c>
    </row>
    <row r="1610" spans="1:12" x14ac:dyDescent="0.25">
      <c r="A1610">
        <v>202309</v>
      </c>
      <c r="B1610" t="s">
        <v>327</v>
      </c>
      <c r="C1610" t="s">
        <v>190</v>
      </c>
      <c r="D1610" t="s">
        <v>14</v>
      </c>
      <c r="E1610">
        <v>76</v>
      </c>
      <c r="F1610">
        <v>42</v>
      </c>
      <c r="G1610">
        <v>17</v>
      </c>
      <c r="H1610">
        <v>39</v>
      </c>
      <c r="I1610">
        <v>49</v>
      </c>
      <c r="J1610">
        <v>76</v>
      </c>
      <c r="K1610" t="s">
        <v>64</v>
      </c>
      <c r="L1610" t="s">
        <v>30</v>
      </c>
    </row>
    <row r="1611" spans="1:12" x14ac:dyDescent="0.25">
      <c r="A1611">
        <v>202309</v>
      </c>
      <c r="B1611" t="s">
        <v>328</v>
      </c>
      <c r="C1611" t="s">
        <v>190</v>
      </c>
      <c r="D1611">
        <v>11</v>
      </c>
      <c r="E1611">
        <v>78</v>
      </c>
      <c r="F1611">
        <v>29</v>
      </c>
      <c r="G1611">
        <v>19</v>
      </c>
      <c r="H1611">
        <v>42</v>
      </c>
      <c r="I1611">
        <v>21</v>
      </c>
      <c r="J1611">
        <v>78</v>
      </c>
      <c r="K1611" t="s">
        <v>64</v>
      </c>
      <c r="L1611" t="s">
        <v>30</v>
      </c>
    </row>
    <row r="1612" spans="1:12" x14ac:dyDescent="0.25">
      <c r="A1612">
        <v>202309</v>
      </c>
      <c r="B1612" t="s">
        <v>329</v>
      </c>
      <c r="C1612" t="s">
        <v>190</v>
      </c>
      <c r="D1612">
        <v>53</v>
      </c>
      <c r="E1612">
        <v>85</v>
      </c>
      <c r="F1612">
        <v>28</v>
      </c>
      <c r="G1612">
        <v>17</v>
      </c>
      <c r="H1612">
        <v>43</v>
      </c>
      <c r="I1612">
        <v>15</v>
      </c>
      <c r="J1612">
        <v>85</v>
      </c>
      <c r="K1612" t="s">
        <v>64</v>
      </c>
      <c r="L1612" t="s">
        <v>30</v>
      </c>
    </row>
    <row r="1613" spans="1:12" x14ac:dyDescent="0.25">
      <c r="A1613">
        <v>202309</v>
      </c>
      <c r="B1613" t="s">
        <v>330</v>
      </c>
      <c r="C1613" t="s">
        <v>190</v>
      </c>
      <c r="D1613">
        <v>53</v>
      </c>
      <c r="E1613">
        <v>83</v>
      </c>
      <c r="F1613">
        <v>30</v>
      </c>
      <c r="G1613">
        <v>18</v>
      </c>
      <c r="H1613">
        <v>49</v>
      </c>
      <c r="I1613">
        <v>17</v>
      </c>
      <c r="J1613">
        <v>83</v>
      </c>
      <c r="K1613" t="s">
        <v>64</v>
      </c>
      <c r="L1613" t="s">
        <v>30</v>
      </c>
    </row>
    <row r="1614" spans="1:12" x14ac:dyDescent="0.25">
      <c r="A1614">
        <v>202309</v>
      </c>
      <c r="B1614" t="s">
        <v>331</v>
      </c>
      <c r="C1614" t="s">
        <v>190</v>
      </c>
      <c r="D1614" t="s">
        <v>14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  <c r="J1614">
        <v>0</v>
      </c>
      <c r="L1614" t="s">
        <v>46</v>
      </c>
    </row>
    <row r="1615" spans="1:12" x14ac:dyDescent="0.25">
      <c r="A1615">
        <v>202310</v>
      </c>
      <c r="B1615" t="s">
        <v>348</v>
      </c>
      <c r="C1615" t="s">
        <v>190</v>
      </c>
      <c r="D1615">
        <v>61</v>
      </c>
      <c r="E1615">
        <v>86</v>
      </c>
      <c r="F1615">
        <v>27</v>
      </c>
      <c r="G1615">
        <v>18</v>
      </c>
      <c r="H1615">
        <v>71</v>
      </c>
      <c r="I1615">
        <v>15</v>
      </c>
      <c r="J1615">
        <v>86</v>
      </c>
      <c r="K1615" t="s">
        <v>64</v>
      </c>
      <c r="L1615" t="s">
        <v>30</v>
      </c>
    </row>
    <row r="1616" spans="1:12" x14ac:dyDescent="0.25">
      <c r="A1616">
        <v>202310</v>
      </c>
      <c r="B1616" t="s">
        <v>349</v>
      </c>
      <c r="C1616" t="s">
        <v>190</v>
      </c>
      <c r="D1616" t="s">
        <v>14</v>
      </c>
      <c r="E1616">
        <v>75</v>
      </c>
      <c r="F1616">
        <v>30</v>
      </c>
      <c r="G1616">
        <v>17</v>
      </c>
      <c r="H1616">
        <v>58</v>
      </c>
      <c r="I1616">
        <v>16</v>
      </c>
      <c r="J1616">
        <v>75</v>
      </c>
      <c r="K1616" t="s">
        <v>64</v>
      </c>
      <c r="L1616" t="s">
        <v>30</v>
      </c>
    </row>
    <row r="1617" spans="1:12" x14ac:dyDescent="0.25">
      <c r="A1617">
        <v>202310</v>
      </c>
      <c r="B1617" t="s">
        <v>350</v>
      </c>
      <c r="C1617" t="s">
        <v>190</v>
      </c>
      <c r="D1617">
        <v>23</v>
      </c>
      <c r="E1617">
        <v>65</v>
      </c>
      <c r="F1617">
        <v>28</v>
      </c>
      <c r="G1617">
        <v>15</v>
      </c>
      <c r="H1617">
        <v>55</v>
      </c>
      <c r="I1617">
        <v>11</v>
      </c>
      <c r="J1617">
        <v>65</v>
      </c>
      <c r="K1617" t="s">
        <v>64</v>
      </c>
      <c r="L1617" t="s">
        <v>30</v>
      </c>
    </row>
    <row r="1618" spans="1:12" x14ac:dyDescent="0.25">
      <c r="A1618">
        <v>202310</v>
      </c>
      <c r="B1618" t="s">
        <v>351</v>
      </c>
      <c r="C1618" t="s">
        <v>190</v>
      </c>
      <c r="D1618">
        <v>15</v>
      </c>
      <c r="E1618">
        <v>69</v>
      </c>
      <c r="F1618">
        <v>29</v>
      </c>
      <c r="G1618">
        <v>17</v>
      </c>
      <c r="H1618">
        <v>52</v>
      </c>
      <c r="I1618">
        <v>18</v>
      </c>
      <c r="J1618">
        <v>69</v>
      </c>
      <c r="K1618" t="s">
        <v>64</v>
      </c>
      <c r="L1618" t="s">
        <v>30</v>
      </c>
    </row>
    <row r="1619" spans="1:12" x14ac:dyDescent="0.25">
      <c r="A1619">
        <v>202310</v>
      </c>
      <c r="B1619" t="s">
        <v>352</v>
      </c>
      <c r="C1619" t="s">
        <v>190</v>
      </c>
      <c r="D1619">
        <v>14</v>
      </c>
      <c r="E1619">
        <v>65</v>
      </c>
      <c r="F1619">
        <v>29</v>
      </c>
      <c r="G1619">
        <v>16</v>
      </c>
      <c r="H1619">
        <v>57</v>
      </c>
      <c r="I1619">
        <v>15</v>
      </c>
      <c r="J1619">
        <v>65</v>
      </c>
      <c r="K1619" t="s">
        <v>64</v>
      </c>
      <c r="L1619" t="s">
        <v>30</v>
      </c>
    </row>
    <row r="1620" spans="1:12" x14ac:dyDescent="0.25">
      <c r="A1620">
        <v>202310</v>
      </c>
      <c r="B1620" t="s">
        <v>353</v>
      </c>
      <c r="C1620" t="s">
        <v>190</v>
      </c>
      <c r="D1620">
        <v>15</v>
      </c>
      <c r="E1620">
        <v>74</v>
      </c>
      <c r="F1620">
        <v>28</v>
      </c>
      <c r="G1620">
        <v>17</v>
      </c>
      <c r="H1620">
        <v>56</v>
      </c>
      <c r="I1620">
        <v>19</v>
      </c>
      <c r="J1620">
        <v>74</v>
      </c>
      <c r="K1620" t="s">
        <v>64</v>
      </c>
      <c r="L1620" t="s">
        <v>30</v>
      </c>
    </row>
    <row r="1621" spans="1:12" x14ac:dyDescent="0.25">
      <c r="A1621">
        <v>202310</v>
      </c>
      <c r="B1621" t="s">
        <v>354</v>
      </c>
      <c r="C1621" t="s">
        <v>190</v>
      </c>
      <c r="D1621" t="s">
        <v>14</v>
      </c>
      <c r="E1621">
        <v>85</v>
      </c>
      <c r="F1621">
        <v>28</v>
      </c>
      <c r="G1621">
        <v>19</v>
      </c>
      <c r="H1621">
        <v>55</v>
      </c>
      <c r="I1621">
        <v>24</v>
      </c>
      <c r="J1621">
        <v>85</v>
      </c>
      <c r="K1621" t="s">
        <v>64</v>
      </c>
      <c r="L1621" t="s">
        <v>30</v>
      </c>
    </row>
    <row r="1622" spans="1:12" x14ac:dyDescent="0.25">
      <c r="A1622">
        <v>202310</v>
      </c>
      <c r="B1622" t="s">
        <v>355</v>
      </c>
      <c r="C1622" t="s">
        <v>190</v>
      </c>
      <c r="D1622" t="s">
        <v>14</v>
      </c>
      <c r="E1622">
        <v>79</v>
      </c>
      <c r="F1622">
        <v>30</v>
      </c>
      <c r="G1622">
        <v>18</v>
      </c>
      <c r="H1622">
        <v>55</v>
      </c>
      <c r="I1622">
        <v>18</v>
      </c>
      <c r="J1622">
        <v>79</v>
      </c>
      <c r="K1622" t="s">
        <v>64</v>
      </c>
      <c r="L1622" t="s">
        <v>30</v>
      </c>
    </row>
    <row r="1623" spans="1:12" x14ac:dyDescent="0.25">
      <c r="A1623">
        <v>202310</v>
      </c>
      <c r="B1623" t="s">
        <v>356</v>
      </c>
      <c r="C1623" t="s">
        <v>190</v>
      </c>
      <c r="D1623" t="s">
        <v>14</v>
      </c>
      <c r="E1623">
        <v>81</v>
      </c>
      <c r="F1623">
        <v>29</v>
      </c>
      <c r="G1623">
        <v>18</v>
      </c>
      <c r="H1623">
        <v>47</v>
      </c>
      <c r="I1623">
        <v>16</v>
      </c>
      <c r="J1623">
        <v>81</v>
      </c>
      <c r="K1623" t="s">
        <v>64</v>
      </c>
      <c r="L1623" t="s">
        <v>30</v>
      </c>
    </row>
    <row r="1624" spans="1:12" x14ac:dyDescent="0.25">
      <c r="A1624">
        <v>202310</v>
      </c>
      <c r="B1624" t="s">
        <v>357</v>
      </c>
      <c r="C1624" t="s">
        <v>190</v>
      </c>
      <c r="D1624" t="s">
        <v>14</v>
      </c>
      <c r="E1624">
        <v>61</v>
      </c>
      <c r="F1624">
        <v>31</v>
      </c>
      <c r="G1624">
        <v>14</v>
      </c>
      <c r="H1624">
        <v>49</v>
      </c>
      <c r="I1624">
        <v>17</v>
      </c>
      <c r="J1624">
        <v>61</v>
      </c>
      <c r="K1624" t="s">
        <v>64</v>
      </c>
      <c r="L1624" t="s">
        <v>30</v>
      </c>
    </row>
    <row r="1625" spans="1:12" x14ac:dyDescent="0.25">
      <c r="A1625">
        <v>202310</v>
      </c>
      <c r="B1625" t="s">
        <v>358</v>
      </c>
      <c r="C1625" t="s">
        <v>190</v>
      </c>
      <c r="D1625" t="s">
        <v>14</v>
      </c>
      <c r="E1625">
        <v>63</v>
      </c>
      <c r="F1625">
        <v>29</v>
      </c>
      <c r="G1625">
        <v>15</v>
      </c>
      <c r="H1625">
        <v>52</v>
      </c>
      <c r="I1625">
        <v>15</v>
      </c>
      <c r="J1625">
        <v>63</v>
      </c>
      <c r="K1625" t="s">
        <v>64</v>
      </c>
      <c r="L1625" t="s">
        <v>30</v>
      </c>
    </row>
    <row r="1626" spans="1:12" x14ac:dyDescent="0.25">
      <c r="A1626">
        <v>202310</v>
      </c>
      <c r="B1626" t="s">
        <v>359</v>
      </c>
      <c r="C1626" t="s">
        <v>190</v>
      </c>
      <c r="D1626">
        <v>59</v>
      </c>
      <c r="E1626">
        <v>75</v>
      </c>
      <c r="F1626">
        <v>28</v>
      </c>
      <c r="G1626">
        <v>17</v>
      </c>
      <c r="H1626">
        <v>58</v>
      </c>
      <c r="I1626">
        <v>16</v>
      </c>
      <c r="J1626">
        <v>75</v>
      </c>
      <c r="K1626" t="s">
        <v>64</v>
      </c>
      <c r="L1626" t="s">
        <v>30</v>
      </c>
    </row>
    <row r="1627" spans="1:12" x14ac:dyDescent="0.25">
      <c r="A1627">
        <v>202310</v>
      </c>
      <c r="B1627" t="s">
        <v>360</v>
      </c>
      <c r="C1627" t="s">
        <v>190</v>
      </c>
      <c r="D1627">
        <v>59</v>
      </c>
      <c r="E1627">
        <v>75</v>
      </c>
      <c r="F1627">
        <v>29</v>
      </c>
      <c r="G1627">
        <v>15</v>
      </c>
      <c r="H1627">
        <v>69</v>
      </c>
      <c r="I1627">
        <v>14</v>
      </c>
      <c r="J1627">
        <v>75</v>
      </c>
      <c r="K1627" t="s">
        <v>64</v>
      </c>
      <c r="L1627" t="s">
        <v>30</v>
      </c>
    </row>
    <row r="1628" spans="1:12" x14ac:dyDescent="0.25">
      <c r="A1628">
        <v>202310</v>
      </c>
      <c r="B1628" t="s">
        <v>361</v>
      </c>
      <c r="C1628" t="s">
        <v>190</v>
      </c>
      <c r="D1628">
        <v>59</v>
      </c>
      <c r="E1628">
        <v>77</v>
      </c>
      <c r="F1628">
        <v>29</v>
      </c>
      <c r="G1628">
        <v>17</v>
      </c>
      <c r="H1628">
        <v>55</v>
      </c>
      <c r="I1628">
        <v>16</v>
      </c>
      <c r="J1628">
        <v>77</v>
      </c>
      <c r="K1628" t="s">
        <v>64</v>
      </c>
      <c r="L1628" t="s">
        <v>30</v>
      </c>
    </row>
    <row r="1629" spans="1:12" x14ac:dyDescent="0.25">
      <c r="A1629">
        <v>202310</v>
      </c>
      <c r="B1629" t="s">
        <v>362</v>
      </c>
      <c r="C1629" t="s">
        <v>190</v>
      </c>
      <c r="D1629">
        <v>56</v>
      </c>
      <c r="E1629">
        <v>67</v>
      </c>
      <c r="F1629">
        <v>29</v>
      </c>
      <c r="G1629">
        <v>16</v>
      </c>
      <c r="H1629">
        <v>48</v>
      </c>
      <c r="I1629">
        <v>15</v>
      </c>
      <c r="J1629">
        <v>67</v>
      </c>
      <c r="K1629" t="s">
        <v>64</v>
      </c>
      <c r="L1629" t="s">
        <v>30</v>
      </c>
    </row>
    <row r="1630" spans="1:12" x14ac:dyDescent="0.25">
      <c r="A1630">
        <v>202310</v>
      </c>
      <c r="B1630" t="s">
        <v>363</v>
      </c>
      <c r="C1630" t="s">
        <v>190</v>
      </c>
      <c r="D1630">
        <v>54</v>
      </c>
      <c r="E1630">
        <v>70</v>
      </c>
      <c r="F1630">
        <v>30</v>
      </c>
      <c r="G1630">
        <v>16</v>
      </c>
      <c r="H1630">
        <v>56</v>
      </c>
      <c r="I1630">
        <v>16</v>
      </c>
      <c r="J1630">
        <v>70</v>
      </c>
      <c r="K1630" t="s">
        <v>64</v>
      </c>
      <c r="L1630" t="s">
        <v>30</v>
      </c>
    </row>
    <row r="1631" spans="1:12" x14ac:dyDescent="0.25">
      <c r="A1631">
        <v>202310</v>
      </c>
      <c r="B1631" t="s">
        <v>333</v>
      </c>
      <c r="C1631" t="s">
        <v>190</v>
      </c>
      <c r="D1631">
        <v>69</v>
      </c>
      <c r="E1631">
        <v>87</v>
      </c>
      <c r="F1631">
        <v>30</v>
      </c>
      <c r="G1631">
        <v>18</v>
      </c>
      <c r="H1631">
        <v>59</v>
      </c>
      <c r="I1631">
        <v>18</v>
      </c>
      <c r="J1631">
        <v>87</v>
      </c>
      <c r="K1631" t="s">
        <v>64</v>
      </c>
      <c r="L1631" t="s">
        <v>30</v>
      </c>
    </row>
    <row r="1632" spans="1:12" x14ac:dyDescent="0.25">
      <c r="A1632">
        <v>202310</v>
      </c>
      <c r="B1632" t="s">
        <v>334</v>
      </c>
      <c r="C1632" t="s">
        <v>190</v>
      </c>
      <c r="D1632">
        <v>65</v>
      </c>
      <c r="E1632">
        <v>85</v>
      </c>
      <c r="F1632">
        <v>30</v>
      </c>
      <c r="G1632">
        <v>19</v>
      </c>
      <c r="H1632">
        <v>57</v>
      </c>
      <c r="I1632">
        <v>20</v>
      </c>
      <c r="J1632">
        <v>85</v>
      </c>
      <c r="K1632" t="s">
        <v>64</v>
      </c>
      <c r="L1632" t="s">
        <v>30</v>
      </c>
    </row>
    <row r="1633" spans="1:12" x14ac:dyDescent="0.25">
      <c r="A1633">
        <v>202310</v>
      </c>
      <c r="B1633" t="s">
        <v>335</v>
      </c>
      <c r="C1633" t="s">
        <v>190</v>
      </c>
      <c r="D1633">
        <v>59</v>
      </c>
      <c r="E1633">
        <v>69</v>
      </c>
      <c r="F1633">
        <v>32</v>
      </c>
      <c r="G1633">
        <v>16</v>
      </c>
      <c r="H1633">
        <v>56</v>
      </c>
      <c r="I1633">
        <v>16</v>
      </c>
      <c r="J1633">
        <v>69</v>
      </c>
      <c r="K1633" t="s">
        <v>64</v>
      </c>
      <c r="L1633" t="s">
        <v>30</v>
      </c>
    </row>
    <row r="1634" spans="1:12" x14ac:dyDescent="0.25">
      <c r="A1634">
        <v>202310</v>
      </c>
      <c r="B1634" t="s">
        <v>336</v>
      </c>
      <c r="C1634" t="s">
        <v>190</v>
      </c>
      <c r="D1634">
        <v>45</v>
      </c>
      <c r="E1634">
        <v>58</v>
      </c>
      <c r="F1634">
        <v>31</v>
      </c>
      <c r="G1634">
        <v>14</v>
      </c>
      <c r="H1634">
        <v>56</v>
      </c>
      <c r="I1634">
        <v>14</v>
      </c>
      <c r="J1634">
        <v>58</v>
      </c>
      <c r="K1634" t="s">
        <v>64</v>
      </c>
      <c r="L1634" t="s">
        <v>30</v>
      </c>
    </row>
    <row r="1635" spans="1:12" x14ac:dyDescent="0.25">
      <c r="A1635">
        <v>202310</v>
      </c>
      <c r="B1635" t="s">
        <v>337</v>
      </c>
      <c r="C1635" t="s">
        <v>190</v>
      </c>
      <c r="D1635">
        <v>62</v>
      </c>
      <c r="E1635">
        <v>74</v>
      </c>
      <c r="F1635">
        <v>30</v>
      </c>
      <c r="G1635">
        <v>22</v>
      </c>
      <c r="H1635">
        <v>48</v>
      </c>
      <c r="I1635">
        <v>22</v>
      </c>
      <c r="J1635">
        <v>74</v>
      </c>
      <c r="K1635" t="s">
        <v>64</v>
      </c>
      <c r="L1635" t="s">
        <v>30</v>
      </c>
    </row>
    <row r="1636" spans="1:12" x14ac:dyDescent="0.25">
      <c r="A1636">
        <v>202310</v>
      </c>
      <c r="B1636" t="s">
        <v>338</v>
      </c>
      <c r="C1636" t="s">
        <v>190</v>
      </c>
      <c r="D1636">
        <v>62</v>
      </c>
      <c r="E1636">
        <v>76</v>
      </c>
      <c r="F1636">
        <v>30</v>
      </c>
      <c r="G1636">
        <v>19</v>
      </c>
      <c r="H1636">
        <v>62</v>
      </c>
      <c r="I1636">
        <v>16</v>
      </c>
      <c r="J1636">
        <v>76</v>
      </c>
      <c r="K1636" t="s">
        <v>64</v>
      </c>
      <c r="L1636" t="s">
        <v>30</v>
      </c>
    </row>
    <row r="1637" spans="1:12" x14ac:dyDescent="0.25">
      <c r="A1637">
        <v>202310</v>
      </c>
      <c r="B1637" t="s">
        <v>339</v>
      </c>
      <c r="C1637" t="s">
        <v>190</v>
      </c>
      <c r="D1637">
        <v>62</v>
      </c>
      <c r="E1637">
        <v>73</v>
      </c>
      <c r="F1637">
        <v>30</v>
      </c>
      <c r="G1637">
        <v>17</v>
      </c>
      <c r="H1637">
        <v>66</v>
      </c>
      <c r="I1637">
        <v>15</v>
      </c>
      <c r="J1637">
        <v>73</v>
      </c>
      <c r="K1637" t="s">
        <v>64</v>
      </c>
      <c r="L1637" t="s">
        <v>30</v>
      </c>
    </row>
    <row r="1638" spans="1:12" x14ac:dyDescent="0.25">
      <c r="A1638">
        <v>202310</v>
      </c>
      <c r="B1638" t="s">
        <v>340</v>
      </c>
      <c r="C1638" t="s">
        <v>190</v>
      </c>
      <c r="D1638">
        <v>64</v>
      </c>
      <c r="E1638">
        <v>80</v>
      </c>
      <c r="F1638">
        <v>31</v>
      </c>
      <c r="G1638">
        <v>20</v>
      </c>
      <c r="H1638">
        <v>49</v>
      </c>
      <c r="I1638">
        <v>22</v>
      </c>
      <c r="J1638">
        <v>80</v>
      </c>
      <c r="K1638" t="s">
        <v>64</v>
      </c>
      <c r="L1638" t="s">
        <v>30</v>
      </c>
    </row>
    <row r="1639" spans="1:12" x14ac:dyDescent="0.25">
      <c r="A1639">
        <v>202310</v>
      </c>
      <c r="B1639" t="s">
        <v>341</v>
      </c>
      <c r="C1639" t="s">
        <v>190</v>
      </c>
      <c r="D1639">
        <v>56</v>
      </c>
      <c r="E1639">
        <v>67</v>
      </c>
      <c r="F1639">
        <v>30</v>
      </c>
      <c r="G1639">
        <v>19</v>
      </c>
      <c r="H1639">
        <v>61</v>
      </c>
      <c r="I1639">
        <v>22</v>
      </c>
      <c r="J1639">
        <v>67</v>
      </c>
      <c r="K1639" t="s">
        <v>64</v>
      </c>
      <c r="L1639" t="s">
        <v>30</v>
      </c>
    </row>
    <row r="1640" spans="1:12" x14ac:dyDescent="0.25">
      <c r="A1640">
        <v>202310</v>
      </c>
      <c r="B1640" t="s">
        <v>342</v>
      </c>
      <c r="C1640" t="s">
        <v>190</v>
      </c>
      <c r="D1640">
        <v>67</v>
      </c>
      <c r="E1640">
        <v>83</v>
      </c>
      <c r="F1640">
        <v>31</v>
      </c>
      <c r="G1640">
        <v>25</v>
      </c>
      <c r="H1640">
        <v>57</v>
      </c>
      <c r="I1640">
        <v>28</v>
      </c>
      <c r="J1640">
        <v>83</v>
      </c>
      <c r="K1640" t="s">
        <v>64</v>
      </c>
      <c r="L1640" t="s">
        <v>30</v>
      </c>
    </row>
    <row r="1641" spans="1:12" x14ac:dyDescent="0.25">
      <c r="A1641">
        <v>202310</v>
      </c>
      <c r="B1641" t="s">
        <v>343</v>
      </c>
      <c r="C1641" t="s">
        <v>190</v>
      </c>
      <c r="D1641">
        <v>65</v>
      </c>
      <c r="E1641">
        <v>82</v>
      </c>
      <c r="F1641">
        <v>29</v>
      </c>
      <c r="G1641">
        <v>20</v>
      </c>
      <c r="H1641">
        <v>55</v>
      </c>
      <c r="I1641">
        <v>21</v>
      </c>
      <c r="J1641">
        <v>82</v>
      </c>
      <c r="K1641" t="s">
        <v>64</v>
      </c>
      <c r="L1641" t="s">
        <v>30</v>
      </c>
    </row>
    <row r="1642" spans="1:12" x14ac:dyDescent="0.25">
      <c r="A1642">
        <v>202310</v>
      </c>
      <c r="B1642" t="s">
        <v>344</v>
      </c>
      <c r="C1642" t="s">
        <v>190</v>
      </c>
      <c r="D1642">
        <v>62</v>
      </c>
      <c r="E1642">
        <v>74</v>
      </c>
      <c r="F1642">
        <v>30</v>
      </c>
      <c r="G1642">
        <v>17</v>
      </c>
      <c r="H1642">
        <v>53</v>
      </c>
      <c r="I1642">
        <v>19</v>
      </c>
      <c r="J1642">
        <v>74</v>
      </c>
      <c r="K1642" t="s">
        <v>64</v>
      </c>
      <c r="L1642" t="s">
        <v>30</v>
      </c>
    </row>
    <row r="1643" spans="1:12" x14ac:dyDescent="0.25">
      <c r="A1643">
        <v>202310</v>
      </c>
      <c r="B1643" t="s">
        <v>345</v>
      </c>
      <c r="C1643" t="s">
        <v>190</v>
      </c>
      <c r="D1643">
        <v>57</v>
      </c>
      <c r="E1643">
        <v>70</v>
      </c>
      <c r="F1643">
        <v>31</v>
      </c>
      <c r="G1643">
        <v>17</v>
      </c>
      <c r="H1643">
        <v>54</v>
      </c>
      <c r="I1643">
        <v>16</v>
      </c>
      <c r="J1643">
        <v>70</v>
      </c>
      <c r="K1643" t="s">
        <v>64</v>
      </c>
      <c r="L1643" t="s">
        <v>30</v>
      </c>
    </row>
    <row r="1644" spans="1:12" x14ac:dyDescent="0.25">
      <c r="A1644">
        <v>202310</v>
      </c>
      <c r="B1644" t="s">
        <v>346</v>
      </c>
      <c r="C1644" t="s">
        <v>190</v>
      </c>
      <c r="D1644">
        <v>56</v>
      </c>
      <c r="E1644">
        <v>69</v>
      </c>
      <c r="F1644">
        <v>30</v>
      </c>
      <c r="G1644">
        <v>17</v>
      </c>
      <c r="H1644">
        <v>58</v>
      </c>
      <c r="I1644">
        <v>15</v>
      </c>
      <c r="J1644">
        <v>69</v>
      </c>
      <c r="K1644" t="s">
        <v>64</v>
      </c>
      <c r="L1644" t="s">
        <v>30</v>
      </c>
    </row>
    <row r="1645" spans="1:12" x14ac:dyDescent="0.25">
      <c r="A1645">
        <v>202310</v>
      </c>
      <c r="B1645" t="s">
        <v>347</v>
      </c>
      <c r="C1645" t="s">
        <v>190</v>
      </c>
      <c r="D1645">
        <v>64</v>
      </c>
      <c r="E1645" t="s">
        <v>14</v>
      </c>
      <c r="F1645">
        <v>31</v>
      </c>
      <c r="G1645">
        <v>17</v>
      </c>
      <c r="H1645">
        <v>61</v>
      </c>
      <c r="I1645">
        <v>17</v>
      </c>
      <c r="J1645">
        <v>64</v>
      </c>
      <c r="K1645" t="s">
        <v>15</v>
      </c>
      <c r="L1645" t="s">
        <v>30</v>
      </c>
    </row>
    <row r="1646" spans="1:12" x14ac:dyDescent="0.25">
      <c r="A1646">
        <v>202311</v>
      </c>
      <c r="B1646" t="s">
        <v>364</v>
      </c>
      <c r="C1646" t="s">
        <v>190</v>
      </c>
      <c r="D1646">
        <v>59</v>
      </c>
      <c r="E1646">
        <v>101</v>
      </c>
      <c r="F1646">
        <v>31</v>
      </c>
      <c r="G1646">
        <v>20</v>
      </c>
      <c r="H1646">
        <v>52</v>
      </c>
      <c r="I1646">
        <v>21</v>
      </c>
      <c r="J1646">
        <v>101</v>
      </c>
      <c r="K1646" t="s">
        <v>64</v>
      </c>
      <c r="L1646" t="s">
        <v>60</v>
      </c>
    </row>
    <row r="1647" spans="1:12" x14ac:dyDescent="0.25">
      <c r="A1647">
        <v>202311</v>
      </c>
      <c r="B1647" t="s">
        <v>365</v>
      </c>
      <c r="C1647" t="s">
        <v>190</v>
      </c>
      <c r="D1647">
        <v>59</v>
      </c>
      <c r="E1647">
        <v>100</v>
      </c>
      <c r="F1647">
        <v>31</v>
      </c>
      <c r="G1647">
        <v>22</v>
      </c>
      <c r="H1647">
        <v>54</v>
      </c>
      <c r="I1647">
        <v>23</v>
      </c>
      <c r="J1647">
        <v>100</v>
      </c>
      <c r="K1647" t="s">
        <v>64</v>
      </c>
      <c r="L1647" t="s">
        <v>30</v>
      </c>
    </row>
    <row r="1648" spans="1:12" x14ac:dyDescent="0.25">
      <c r="A1648">
        <v>202311</v>
      </c>
      <c r="B1648" t="s">
        <v>366</v>
      </c>
      <c r="C1648" t="s">
        <v>190</v>
      </c>
      <c r="D1648">
        <v>59</v>
      </c>
      <c r="E1648">
        <v>101</v>
      </c>
      <c r="F1648">
        <v>32</v>
      </c>
      <c r="G1648">
        <v>22</v>
      </c>
      <c r="H1648">
        <v>49</v>
      </c>
      <c r="I1648">
        <v>22</v>
      </c>
      <c r="J1648">
        <v>101</v>
      </c>
      <c r="K1648" t="s">
        <v>64</v>
      </c>
      <c r="L1648" t="s">
        <v>60</v>
      </c>
    </row>
    <row r="1649" spans="1:12" x14ac:dyDescent="0.25">
      <c r="A1649">
        <v>202311</v>
      </c>
      <c r="B1649" t="s">
        <v>367</v>
      </c>
      <c r="C1649" t="s">
        <v>190</v>
      </c>
      <c r="D1649">
        <v>64</v>
      </c>
      <c r="E1649">
        <v>102</v>
      </c>
      <c r="F1649">
        <v>33</v>
      </c>
      <c r="G1649">
        <v>25</v>
      </c>
      <c r="H1649">
        <v>43</v>
      </c>
      <c r="I1649">
        <v>28</v>
      </c>
      <c r="J1649">
        <v>102</v>
      </c>
      <c r="K1649" t="s">
        <v>64</v>
      </c>
      <c r="L1649" t="s">
        <v>60</v>
      </c>
    </row>
    <row r="1650" spans="1:12" x14ac:dyDescent="0.25">
      <c r="A1650">
        <v>202311</v>
      </c>
      <c r="B1650" t="s">
        <v>368</v>
      </c>
      <c r="C1650" t="s">
        <v>190</v>
      </c>
      <c r="D1650">
        <v>46</v>
      </c>
      <c r="E1650">
        <v>68</v>
      </c>
      <c r="F1650">
        <v>31</v>
      </c>
      <c r="G1650">
        <v>19</v>
      </c>
      <c r="H1650">
        <v>40</v>
      </c>
      <c r="I1650">
        <v>20</v>
      </c>
      <c r="J1650">
        <v>68</v>
      </c>
      <c r="K1650" t="s">
        <v>64</v>
      </c>
      <c r="L1650" t="s">
        <v>30</v>
      </c>
    </row>
    <row r="1651" spans="1:12" x14ac:dyDescent="0.25">
      <c r="A1651">
        <v>202311</v>
      </c>
      <c r="B1651" t="s">
        <v>369</v>
      </c>
      <c r="C1651" t="s">
        <v>190</v>
      </c>
      <c r="D1651">
        <v>53</v>
      </c>
      <c r="E1651">
        <v>86</v>
      </c>
      <c r="F1651">
        <v>31</v>
      </c>
      <c r="G1651">
        <v>24</v>
      </c>
      <c r="H1651">
        <v>33</v>
      </c>
      <c r="I1651">
        <v>22</v>
      </c>
      <c r="J1651">
        <v>86</v>
      </c>
      <c r="K1651" t="s">
        <v>64</v>
      </c>
      <c r="L1651" t="s">
        <v>30</v>
      </c>
    </row>
    <row r="1652" spans="1:12" x14ac:dyDescent="0.25">
      <c r="A1652">
        <v>202311</v>
      </c>
      <c r="B1652" t="s">
        <v>370</v>
      </c>
      <c r="C1652" t="s">
        <v>190</v>
      </c>
      <c r="D1652">
        <v>54</v>
      </c>
      <c r="E1652">
        <v>88</v>
      </c>
      <c r="F1652">
        <v>33</v>
      </c>
      <c r="G1652">
        <v>18</v>
      </c>
      <c r="H1652">
        <v>40</v>
      </c>
      <c r="I1652">
        <v>18</v>
      </c>
      <c r="J1652">
        <v>88</v>
      </c>
      <c r="K1652" t="s">
        <v>64</v>
      </c>
      <c r="L1652" t="s">
        <v>30</v>
      </c>
    </row>
    <row r="1653" spans="1:12" x14ac:dyDescent="0.25">
      <c r="A1653">
        <v>202311</v>
      </c>
      <c r="B1653" t="s">
        <v>371</v>
      </c>
      <c r="C1653" t="s">
        <v>190</v>
      </c>
      <c r="D1653">
        <v>51</v>
      </c>
      <c r="E1653">
        <v>80</v>
      </c>
      <c r="F1653">
        <v>31</v>
      </c>
      <c r="G1653">
        <v>15</v>
      </c>
      <c r="H1653">
        <v>42</v>
      </c>
      <c r="I1653">
        <v>11</v>
      </c>
      <c r="J1653">
        <v>80</v>
      </c>
      <c r="K1653" t="s">
        <v>64</v>
      </c>
      <c r="L1653" t="s">
        <v>30</v>
      </c>
    </row>
    <row r="1654" spans="1:12" x14ac:dyDescent="0.25">
      <c r="A1654">
        <v>202311</v>
      </c>
      <c r="B1654" t="s">
        <v>372</v>
      </c>
      <c r="C1654" t="s">
        <v>190</v>
      </c>
      <c r="D1654">
        <v>55</v>
      </c>
      <c r="E1654">
        <v>89</v>
      </c>
      <c r="F1654">
        <v>33</v>
      </c>
      <c r="G1654">
        <v>16</v>
      </c>
      <c r="H1654">
        <v>51</v>
      </c>
      <c r="I1654">
        <v>14</v>
      </c>
      <c r="J1654">
        <v>89</v>
      </c>
      <c r="K1654" t="s">
        <v>64</v>
      </c>
      <c r="L1654" t="s">
        <v>30</v>
      </c>
    </row>
    <row r="1655" spans="1:12" x14ac:dyDescent="0.25">
      <c r="A1655">
        <v>202311</v>
      </c>
      <c r="B1655" t="s">
        <v>373</v>
      </c>
      <c r="C1655" t="s">
        <v>190</v>
      </c>
      <c r="D1655">
        <v>58</v>
      </c>
      <c r="E1655">
        <v>93</v>
      </c>
      <c r="F1655">
        <v>33</v>
      </c>
      <c r="G1655">
        <v>17</v>
      </c>
      <c r="H1655">
        <v>60</v>
      </c>
      <c r="I1655">
        <v>15</v>
      </c>
      <c r="J1655">
        <v>93</v>
      </c>
      <c r="K1655" t="s">
        <v>64</v>
      </c>
      <c r="L1655" t="s">
        <v>30</v>
      </c>
    </row>
    <row r="1656" spans="1:12" x14ac:dyDescent="0.25">
      <c r="A1656">
        <v>202311</v>
      </c>
      <c r="B1656" t="s">
        <v>374</v>
      </c>
      <c r="C1656" t="s">
        <v>190</v>
      </c>
      <c r="D1656">
        <v>58</v>
      </c>
      <c r="E1656">
        <v>91</v>
      </c>
      <c r="F1656">
        <v>32</v>
      </c>
      <c r="G1656">
        <v>18</v>
      </c>
      <c r="H1656">
        <v>57</v>
      </c>
      <c r="I1656">
        <v>17</v>
      </c>
      <c r="J1656">
        <v>91</v>
      </c>
      <c r="K1656" t="s">
        <v>64</v>
      </c>
      <c r="L1656" t="s">
        <v>30</v>
      </c>
    </row>
    <row r="1657" spans="1:12" x14ac:dyDescent="0.25">
      <c r="A1657">
        <v>202311</v>
      </c>
      <c r="B1657" t="s">
        <v>375</v>
      </c>
      <c r="C1657" t="s">
        <v>190</v>
      </c>
      <c r="D1657">
        <v>52</v>
      </c>
      <c r="E1657">
        <v>79</v>
      </c>
      <c r="F1657">
        <v>31</v>
      </c>
      <c r="G1657">
        <v>17</v>
      </c>
      <c r="H1657">
        <v>45</v>
      </c>
      <c r="I1657">
        <v>14</v>
      </c>
      <c r="J1657">
        <v>79</v>
      </c>
      <c r="K1657" t="s">
        <v>64</v>
      </c>
      <c r="L1657" t="s">
        <v>30</v>
      </c>
    </row>
    <row r="1658" spans="1:12" x14ac:dyDescent="0.25">
      <c r="A1658">
        <v>202311</v>
      </c>
      <c r="B1658" t="s">
        <v>376</v>
      </c>
      <c r="C1658" t="s">
        <v>190</v>
      </c>
      <c r="D1658">
        <v>53</v>
      </c>
      <c r="E1658">
        <v>85</v>
      </c>
      <c r="F1658">
        <v>32</v>
      </c>
      <c r="G1658">
        <v>21</v>
      </c>
      <c r="H1658">
        <v>38</v>
      </c>
      <c r="I1658">
        <v>17</v>
      </c>
      <c r="J1658">
        <v>85</v>
      </c>
      <c r="K1658" t="s">
        <v>64</v>
      </c>
      <c r="L1658" t="s">
        <v>30</v>
      </c>
    </row>
    <row r="1659" spans="1:12" x14ac:dyDescent="0.25">
      <c r="A1659">
        <v>202311</v>
      </c>
      <c r="B1659" t="s">
        <v>377</v>
      </c>
      <c r="C1659" t="s">
        <v>190</v>
      </c>
      <c r="D1659">
        <v>51</v>
      </c>
      <c r="E1659">
        <v>78</v>
      </c>
      <c r="F1659">
        <v>31</v>
      </c>
      <c r="G1659">
        <v>17</v>
      </c>
      <c r="H1659">
        <v>41</v>
      </c>
      <c r="I1659">
        <v>16</v>
      </c>
      <c r="J1659">
        <v>78</v>
      </c>
      <c r="K1659" t="s">
        <v>64</v>
      </c>
      <c r="L1659" t="s">
        <v>30</v>
      </c>
    </row>
    <row r="1660" spans="1:12" x14ac:dyDescent="0.25">
      <c r="A1660">
        <v>202311</v>
      </c>
      <c r="B1660" t="s">
        <v>378</v>
      </c>
      <c r="C1660" t="s">
        <v>190</v>
      </c>
      <c r="D1660">
        <v>39</v>
      </c>
      <c r="E1660">
        <v>64</v>
      </c>
      <c r="F1660">
        <v>31</v>
      </c>
      <c r="G1660">
        <v>18</v>
      </c>
      <c r="H1660">
        <v>49</v>
      </c>
      <c r="I1660">
        <v>16</v>
      </c>
      <c r="J1660">
        <v>64</v>
      </c>
      <c r="K1660" t="s">
        <v>64</v>
      </c>
      <c r="L1660" t="s">
        <v>30</v>
      </c>
    </row>
    <row r="1661" spans="1:12" x14ac:dyDescent="0.25">
      <c r="A1661">
        <v>202311</v>
      </c>
      <c r="B1661" t="s">
        <v>379</v>
      </c>
      <c r="C1661" t="s">
        <v>190</v>
      </c>
      <c r="D1661">
        <v>51</v>
      </c>
      <c r="E1661">
        <v>78</v>
      </c>
      <c r="F1661">
        <v>33</v>
      </c>
      <c r="G1661">
        <v>19</v>
      </c>
      <c r="H1661">
        <v>52</v>
      </c>
      <c r="I1661">
        <v>19</v>
      </c>
      <c r="J1661">
        <v>78</v>
      </c>
      <c r="K1661" t="s">
        <v>64</v>
      </c>
      <c r="L1661" t="s">
        <v>30</v>
      </c>
    </row>
    <row r="1662" spans="1:12" x14ac:dyDescent="0.25">
      <c r="A1662">
        <v>202311</v>
      </c>
      <c r="B1662" t="s">
        <v>380</v>
      </c>
      <c r="C1662" t="s">
        <v>190</v>
      </c>
      <c r="D1662">
        <v>52</v>
      </c>
      <c r="E1662">
        <v>78</v>
      </c>
      <c r="F1662">
        <v>31</v>
      </c>
      <c r="G1662">
        <v>19</v>
      </c>
      <c r="H1662">
        <v>50</v>
      </c>
      <c r="I1662">
        <v>17</v>
      </c>
      <c r="J1662">
        <v>78</v>
      </c>
      <c r="K1662" t="s">
        <v>64</v>
      </c>
      <c r="L1662" t="s">
        <v>30</v>
      </c>
    </row>
    <row r="1663" spans="1:12" x14ac:dyDescent="0.25">
      <c r="A1663">
        <v>202311</v>
      </c>
      <c r="B1663" t="s">
        <v>381</v>
      </c>
      <c r="C1663" t="s">
        <v>190</v>
      </c>
      <c r="D1663">
        <v>54</v>
      </c>
      <c r="E1663">
        <v>82</v>
      </c>
      <c r="F1663">
        <v>31</v>
      </c>
      <c r="G1663">
        <v>18</v>
      </c>
      <c r="H1663">
        <v>49</v>
      </c>
      <c r="I1663">
        <v>16</v>
      </c>
      <c r="J1663">
        <v>82</v>
      </c>
      <c r="K1663" t="s">
        <v>64</v>
      </c>
      <c r="L1663" t="s">
        <v>30</v>
      </c>
    </row>
    <row r="1664" spans="1:12" x14ac:dyDescent="0.25">
      <c r="A1664">
        <v>202311</v>
      </c>
      <c r="B1664" t="s">
        <v>382</v>
      </c>
      <c r="C1664" t="s">
        <v>190</v>
      </c>
      <c r="D1664">
        <v>47</v>
      </c>
      <c r="E1664">
        <v>72</v>
      </c>
      <c r="F1664">
        <v>31</v>
      </c>
      <c r="G1664">
        <v>19</v>
      </c>
      <c r="H1664">
        <v>51</v>
      </c>
      <c r="I1664">
        <v>17</v>
      </c>
      <c r="J1664">
        <v>72</v>
      </c>
      <c r="K1664" t="s">
        <v>64</v>
      </c>
      <c r="L1664" t="s">
        <v>30</v>
      </c>
    </row>
    <row r="1665" spans="1:12" x14ac:dyDescent="0.25">
      <c r="A1665">
        <v>202311</v>
      </c>
      <c r="B1665" t="s">
        <v>383</v>
      </c>
      <c r="C1665" t="s">
        <v>190</v>
      </c>
      <c r="D1665">
        <v>46</v>
      </c>
      <c r="E1665">
        <v>71</v>
      </c>
      <c r="F1665">
        <v>30</v>
      </c>
      <c r="G1665">
        <v>13</v>
      </c>
      <c r="H1665">
        <v>81</v>
      </c>
      <c r="I1665">
        <v>12</v>
      </c>
      <c r="J1665">
        <v>81</v>
      </c>
      <c r="K1665" t="s">
        <v>18</v>
      </c>
      <c r="L1665" t="s">
        <v>30</v>
      </c>
    </row>
    <row r="1666" spans="1:12" x14ac:dyDescent="0.25">
      <c r="A1666">
        <v>202311</v>
      </c>
      <c r="B1666" t="s">
        <v>384</v>
      </c>
      <c r="C1666" t="s">
        <v>190</v>
      </c>
      <c r="D1666">
        <v>53</v>
      </c>
      <c r="E1666">
        <v>83</v>
      </c>
      <c r="F1666">
        <v>32</v>
      </c>
      <c r="G1666">
        <v>15</v>
      </c>
      <c r="H1666">
        <v>65</v>
      </c>
      <c r="I1666">
        <v>15</v>
      </c>
      <c r="J1666">
        <v>83</v>
      </c>
      <c r="K1666" t="s">
        <v>64</v>
      </c>
      <c r="L1666" t="s">
        <v>30</v>
      </c>
    </row>
    <row r="1667" spans="1:12" x14ac:dyDescent="0.25">
      <c r="A1667">
        <v>202311</v>
      </c>
      <c r="B1667" t="s">
        <v>385</v>
      </c>
      <c r="C1667" t="s">
        <v>190</v>
      </c>
      <c r="D1667">
        <v>40</v>
      </c>
      <c r="E1667">
        <v>67</v>
      </c>
      <c r="F1667">
        <v>31</v>
      </c>
      <c r="G1667">
        <v>14</v>
      </c>
      <c r="H1667">
        <v>71</v>
      </c>
      <c r="I1667">
        <v>10</v>
      </c>
      <c r="J1667">
        <v>71</v>
      </c>
      <c r="K1667" t="s">
        <v>18</v>
      </c>
      <c r="L1667" t="s">
        <v>30</v>
      </c>
    </row>
    <row r="1668" spans="1:12" x14ac:dyDescent="0.25">
      <c r="A1668">
        <v>202311</v>
      </c>
      <c r="B1668" t="s">
        <v>386</v>
      </c>
      <c r="C1668" t="s">
        <v>190</v>
      </c>
      <c r="D1668">
        <v>52</v>
      </c>
      <c r="E1668">
        <v>85</v>
      </c>
      <c r="F1668">
        <v>34</v>
      </c>
      <c r="G1668">
        <v>16</v>
      </c>
      <c r="H1668">
        <v>62</v>
      </c>
      <c r="I1668">
        <v>16</v>
      </c>
      <c r="J1668">
        <v>85</v>
      </c>
      <c r="K1668" t="s">
        <v>64</v>
      </c>
      <c r="L1668" t="s">
        <v>30</v>
      </c>
    </row>
    <row r="1669" spans="1:12" x14ac:dyDescent="0.25">
      <c r="A1669">
        <v>202311</v>
      </c>
      <c r="B1669" t="s">
        <v>387</v>
      </c>
      <c r="C1669" t="s">
        <v>190</v>
      </c>
      <c r="D1669">
        <v>71</v>
      </c>
      <c r="E1669">
        <v>112</v>
      </c>
      <c r="F1669">
        <v>36</v>
      </c>
      <c r="G1669">
        <v>23</v>
      </c>
      <c r="H1669">
        <v>54</v>
      </c>
      <c r="I1669">
        <v>26</v>
      </c>
      <c r="J1669">
        <v>112</v>
      </c>
      <c r="K1669" t="s">
        <v>64</v>
      </c>
      <c r="L1669" t="s">
        <v>60</v>
      </c>
    </row>
    <row r="1670" spans="1:12" x14ac:dyDescent="0.25">
      <c r="A1670">
        <v>202311</v>
      </c>
      <c r="B1670" t="s">
        <v>388</v>
      </c>
      <c r="C1670" t="s">
        <v>190</v>
      </c>
      <c r="D1670">
        <v>63</v>
      </c>
      <c r="E1670">
        <v>101</v>
      </c>
      <c r="F1670">
        <v>33</v>
      </c>
      <c r="G1670">
        <v>20</v>
      </c>
      <c r="H1670">
        <v>49</v>
      </c>
      <c r="I1670">
        <v>22</v>
      </c>
      <c r="J1670">
        <v>101</v>
      </c>
      <c r="K1670" t="s">
        <v>64</v>
      </c>
      <c r="L1670" t="s">
        <v>60</v>
      </c>
    </row>
    <row r="1671" spans="1:12" x14ac:dyDescent="0.25">
      <c r="A1671">
        <v>202311</v>
      </c>
      <c r="B1671" t="s">
        <v>389</v>
      </c>
      <c r="C1671" t="s">
        <v>190</v>
      </c>
      <c r="D1671">
        <v>48</v>
      </c>
      <c r="E1671">
        <v>71</v>
      </c>
      <c r="F1671">
        <v>33</v>
      </c>
      <c r="G1671">
        <v>21</v>
      </c>
      <c r="H1671">
        <v>44</v>
      </c>
      <c r="I1671">
        <v>20</v>
      </c>
      <c r="J1671">
        <v>71</v>
      </c>
      <c r="K1671" t="s">
        <v>64</v>
      </c>
      <c r="L1671" t="s">
        <v>30</v>
      </c>
    </row>
    <row r="1672" spans="1:12" x14ac:dyDescent="0.25">
      <c r="A1672">
        <v>202311</v>
      </c>
      <c r="B1672" t="s">
        <v>390</v>
      </c>
      <c r="C1672" t="s">
        <v>190</v>
      </c>
      <c r="D1672">
        <v>51</v>
      </c>
      <c r="E1672">
        <v>76</v>
      </c>
      <c r="F1672">
        <v>32</v>
      </c>
      <c r="G1672">
        <v>18</v>
      </c>
      <c r="H1672">
        <v>53</v>
      </c>
      <c r="I1672">
        <v>19</v>
      </c>
      <c r="J1672">
        <v>76</v>
      </c>
      <c r="K1672" t="s">
        <v>64</v>
      </c>
      <c r="L1672" t="s">
        <v>30</v>
      </c>
    </row>
    <row r="1673" spans="1:12" x14ac:dyDescent="0.25">
      <c r="A1673">
        <v>202311</v>
      </c>
      <c r="B1673" t="s">
        <v>391</v>
      </c>
      <c r="C1673" t="s">
        <v>190</v>
      </c>
      <c r="D1673">
        <v>56</v>
      </c>
      <c r="E1673">
        <v>88</v>
      </c>
      <c r="F1673">
        <v>33</v>
      </c>
      <c r="G1673">
        <v>20</v>
      </c>
      <c r="H1673">
        <v>48</v>
      </c>
      <c r="I1673">
        <v>21</v>
      </c>
      <c r="J1673">
        <v>88</v>
      </c>
      <c r="K1673" t="s">
        <v>64</v>
      </c>
      <c r="L1673" t="s">
        <v>30</v>
      </c>
    </row>
    <row r="1674" spans="1:12" x14ac:dyDescent="0.25">
      <c r="A1674">
        <v>202311</v>
      </c>
      <c r="B1674" t="s">
        <v>392</v>
      </c>
      <c r="C1674" t="s">
        <v>190</v>
      </c>
      <c r="D1674">
        <v>56</v>
      </c>
      <c r="E1674">
        <v>88</v>
      </c>
      <c r="F1674">
        <v>32</v>
      </c>
      <c r="G1674">
        <v>18</v>
      </c>
      <c r="H1674">
        <v>56</v>
      </c>
      <c r="I1674">
        <v>18</v>
      </c>
      <c r="J1674">
        <v>88</v>
      </c>
      <c r="K1674" t="s">
        <v>64</v>
      </c>
      <c r="L1674" t="s">
        <v>30</v>
      </c>
    </row>
    <row r="1675" spans="1:12" x14ac:dyDescent="0.25">
      <c r="A1675">
        <v>202311</v>
      </c>
      <c r="B1675" t="s">
        <v>393</v>
      </c>
      <c r="C1675" t="s">
        <v>190</v>
      </c>
      <c r="D1675">
        <v>30</v>
      </c>
      <c r="E1675">
        <v>57</v>
      </c>
      <c r="F1675">
        <v>32</v>
      </c>
      <c r="G1675">
        <v>15</v>
      </c>
      <c r="H1675">
        <v>61</v>
      </c>
      <c r="I1675">
        <v>17</v>
      </c>
      <c r="J1675">
        <v>61</v>
      </c>
      <c r="K1675" t="s">
        <v>18</v>
      </c>
      <c r="L1675" t="s">
        <v>30</v>
      </c>
    </row>
    <row r="1676" spans="1:12" x14ac:dyDescent="0.25">
      <c r="A1676">
        <v>202212</v>
      </c>
      <c r="B1676" t="s">
        <v>86</v>
      </c>
      <c r="C1676" t="s">
        <v>13</v>
      </c>
      <c r="D1676">
        <v>52</v>
      </c>
      <c r="E1676" t="s">
        <v>14</v>
      </c>
      <c r="F1676">
        <v>18</v>
      </c>
      <c r="G1676">
        <v>17</v>
      </c>
      <c r="H1676">
        <v>27</v>
      </c>
      <c r="I1676">
        <v>5</v>
      </c>
      <c r="J1676">
        <v>52</v>
      </c>
      <c r="K1676" t="s">
        <v>15</v>
      </c>
      <c r="L1676" t="s">
        <v>30</v>
      </c>
    </row>
    <row r="1677" spans="1:12" x14ac:dyDescent="0.25">
      <c r="A1677">
        <v>202212</v>
      </c>
      <c r="B1677" t="s">
        <v>87</v>
      </c>
      <c r="C1677" t="s">
        <v>13</v>
      </c>
      <c r="D1677">
        <v>48</v>
      </c>
      <c r="E1677" t="s">
        <v>14</v>
      </c>
      <c r="F1677">
        <v>20</v>
      </c>
      <c r="G1677">
        <v>18</v>
      </c>
      <c r="H1677">
        <v>21</v>
      </c>
      <c r="I1677">
        <v>5</v>
      </c>
      <c r="J1677">
        <v>48</v>
      </c>
      <c r="K1677" t="s">
        <v>15</v>
      </c>
      <c r="L1677" t="s">
        <v>16</v>
      </c>
    </row>
    <row r="1678" spans="1:12" x14ac:dyDescent="0.25">
      <c r="A1678">
        <v>202212</v>
      </c>
      <c r="B1678" t="s">
        <v>88</v>
      </c>
      <c r="C1678" t="s">
        <v>13</v>
      </c>
      <c r="D1678">
        <v>49</v>
      </c>
      <c r="E1678" t="s">
        <v>14</v>
      </c>
      <c r="F1678">
        <v>20</v>
      </c>
      <c r="G1678">
        <v>16</v>
      </c>
      <c r="H1678">
        <v>32</v>
      </c>
      <c r="I1678">
        <v>5</v>
      </c>
      <c r="J1678">
        <v>49</v>
      </c>
      <c r="K1678" t="s">
        <v>15</v>
      </c>
      <c r="L1678" t="s">
        <v>16</v>
      </c>
    </row>
    <row r="1679" spans="1:12" x14ac:dyDescent="0.25">
      <c r="A1679">
        <v>202212</v>
      </c>
      <c r="B1679" t="s">
        <v>89</v>
      </c>
      <c r="C1679" t="s">
        <v>13</v>
      </c>
      <c r="D1679">
        <v>54</v>
      </c>
      <c r="E1679" t="s">
        <v>14</v>
      </c>
      <c r="F1679">
        <v>18</v>
      </c>
      <c r="G1679">
        <v>19</v>
      </c>
      <c r="H1679">
        <v>28</v>
      </c>
      <c r="I1679">
        <v>5</v>
      </c>
      <c r="J1679">
        <v>54</v>
      </c>
      <c r="K1679" t="s">
        <v>15</v>
      </c>
      <c r="L1679" t="s">
        <v>30</v>
      </c>
    </row>
    <row r="1680" spans="1:12" x14ac:dyDescent="0.25">
      <c r="A1680">
        <v>202212</v>
      </c>
      <c r="B1680" t="s">
        <v>90</v>
      </c>
      <c r="C1680" t="s">
        <v>13</v>
      </c>
      <c r="D1680">
        <v>53</v>
      </c>
      <c r="E1680" t="s">
        <v>14</v>
      </c>
      <c r="F1680">
        <v>17</v>
      </c>
      <c r="G1680">
        <v>17</v>
      </c>
      <c r="H1680">
        <v>32</v>
      </c>
      <c r="I1680">
        <v>5</v>
      </c>
      <c r="J1680">
        <v>53</v>
      </c>
      <c r="K1680" t="s">
        <v>15</v>
      </c>
      <c r="L1680" t="s">
        <v>30</v>
      </c>
    </row>
    <row r="1681" spans="1:12" x14ac:dyDescent="0.25">
      <c r="A1681">
        <v>202212</v>
      </c>
      <c r="B1681" t="s">
        <v>91</v>
      </c>
      <c r="C1681" t="s">
        <v>13</v>
      </c>
      <c r="D1681">
        <v>55</v>
      </c>
      <c r="E1681" t="s">
        <v>14</v>
      </c>
      <c r="F1681">
        <v>16</v>
      </c>
      <c r="G1681">
        <v>18</v>
      </c>
      <c r="H1681">
        <v>24</v>
      </c>
      <c r="I1681">
        <v>5</v>
      </c>
      <c r="J1681">
        <v>55</v>
      </c>
      <c r="K1681" t="s">
        <v>15</v>
      </c>
      <c r="L1681" t="s">
        <v>30</v>
      </c>
    </row>
    <row r="1682" spans="1:12" x14ac:dyDescent="0.25">
      <c r="A1682">
        <v>202212</v>
      </c>
      <c r="B1682" t="s">
        <v>92</v>
      </c>
      <c r="C1682" t="s">
        <v>13</v>
      </c>
      <c r="D1682">
        <v>48</v>
      </c>
      <c r="E1682" t="s">
        <v>14</v>
      </c>
      <c r="F1682">
        <v>17</v>
      </c>
      <c r="G1682">
        <v>18</v>
      </c>
      <c r="H1682">
        <v>21</v>
      </c>
      <c r="I1682">
        <v>5</v>
      </c>
      <c r="J1682">
        <v>48</v>
      </c>
      <c r="K1682" t="s">
        <v>15</v>
      </c>
      <c r="L1682" t="s">
        <v>16</v>
      </c>
    </row>
    <row r="1683" spans="1:12" x14ac:dyDescent="0.25">
      <c r="A1683">
        <v>202212</v>
      </c>
      <c r="B1683" t="s">
        <v>93</v>
      </c>
      <c r="C1683" t="s">
        <v>13</v>
      </c>
      <c r="D1683">
        <v>41</v>
      </c>
      <c r="E1683">
        <v>58</v>
      </c>
      <c r="F1683">
        <v>17</v>
      </c>
      <c r="G1683">
        <v>9</v>
      </c>
      <c r="H1683">
        <v>34</v>
      </c>
      <c r="I1683">
        <v>2</v>
      </c>
      <c r="J1683">
        <v>58</v>
      </c>
      <c r="K1683" t="s">
        <v>64</v>
      </c>
      <c r="L1683" t="s">
        <v>30</v>
      </c>
    </row>
    <row r="1684" spans="1:12" x14ac:dyDescent="0.25">
      <c r="A1684">
        <v>202212</v>
      </c>
      <c r="B1684" t="s">
        <v>94</v>
      </c>
      <c r="C1684" t="s">
        <v>13</v>
      </c>
      <c r="D1684">
        <v>52</v>
      </c>
      <c r="E1684">
        <v>69</v>
      </c>
      <c r="F1684">
        <v>21</v>
      </c>
      <c r="G1684">
        <v>21</v>
      </c>
      <c r="H1684">
        <v>18</v>
      </c>
      <c r="I1684">
        <v>8</v>
      </c>
      <c r="J1684">
        <v>69</v>
      </c>
      <c r="K1684" t="s">
        <v>64</v>
      </c>
      <c r="L1684" t="s">
        <v>30</v>
      </c>
    </row>
    <row r="1685" spans="1:12" x14ac:dyDescent="0.25">
      <c r="A1685">
        <v>202212</v>
      </c>
      <c r="B1685" t="s">
        <v>95</v>
      </c>
      <c r="C1685" t="s">
        <v>13</v>
      </c>
      <c r="D1685">
        <v>36</v>
      </c>
      <c r="E1685">
        <v>53</v>
      </c>
      <c r="F1685">
        <v>16</v>
      </c>
      <c r="G1685">
        <v>18</v>
      </c>
      <c r="H1685">
        <v>10</v>
      </c>
      <c r="I1685" t="s">
        <v>14</v>
      </c>
      <c r="J1685">
        <v>53</v>
      </c>
      <c r="K1685" t="s">
        <v>64</v>
      </c>
      <c r="L1685" t="s">
        <v>30</v>
      </c>
    </row>
    <row r="1686" spans="1:12" x14ac:dyDescent="0.25">
      <c r="A1686">
        <v>202212</v>
      </c>
      <c r="B1686" t="s">
        <v>96</v>
      </c>
      <c r="C1686" t="s">
        <v>13</v>
      </c>
      <c r="D1686">
        <v>28</v>
      </c>
      <c r="E1686">
        <v>45</v>
      </c>
      <c r="F1686">
        <v>17</v>
      </c>
      <c r="G1686">
        <v>9</v>
      </c>
      <c r="H1686">
        <v>18</v>
      </c>
      <c r="I1686" t="s">
        <v>14</v>
      </c>
      <c r="J1686">
        <v>45</v>
      </c>
      <c r="K1686" t="s">
        <v>64</v>
      </c>
      <c r="L1686" t="s">
        <v>16</v>
      </c>
    </row>
    <row r="1687" spans="1:12" x14ac:dyDescent="0.25">
      <c r="A1687">
        <v>202212</v>
      </c>
      <c r="B1687" t="s">
        <v>97</v>
      </c>
      <c r="C1687" t="s">
        <v>13</v>
      </c>
      <c r="D1687">
        <v>18</v>
      </c>
      <c r="E1687">
        <v>27</v>
      </c>
      <c r="F1687">
        <v>16</v>
      </c>
      <c r="G1687">
        <v>7</v>
      </c>
      <c r="H1687">
        <v>22</v>
      </c>
      <c r="I1687" t="s">
        <v>14</v>
      </c>
      <c r="J1687">
        <v>27</v>
      </c>
      <c r="K1687" t="s">
        <v>64</v>
      </c>
      <c r="L1687" t="s">
        <v>16</v>
      </c>
    </row>
    <row r="1688" spans="1:12" x14ac:dyDescent="0.25">
      <c r="A1688">
        <v>202212</v>
      </c>
      <c r="B1688" t="s">
        <v>98</v>
      </c>
      <c r="C1688" t="s">
        <v>13</v>
      </c>
      <c r="D1688">
        <v>20</v>
      </c>
      <c r="E1688">
        <v>26</v>
      </c>
      <c r="F1688">
        <v>15</v>
      </c>
      <c r="G1688">
        <v>8</v>
      </c>
      <c r="H1688">
        <v>16</v>
      </c>
      <c r="I1688" t="s">
        <v>14</v>
      </c>
      <c r="J1688">
        <v>26</v>
      </c>
      <c r="K1688" t="s">
        <v>64</v>
      </c>
      <c r="L1688" t="s">
        <v>16</v>
      </c>
    </row>
    <row r="1689" spans="1:12" x14ac:dyDescent="0.25">
      <c r="A1689">
        <v>202212</v>
      </c>
      <c r="B1689" t="s">
        <v>99</v>
      </c>
      <c r="C1689" t="s">
        <v>13</v>
      </c>
      <c r="D1689">
        <v>18</v>
      </c>
      <c r="E1689">
        <v>25</v>
      </c>
      <c r="F1689">
        <v>16</v>
      </c>
      <c r="G1689">
        <v>6</v>
      </c>
      <c r="H1689">
        <v>17</v>
      </c>
      <c r="I1689" t="s">
        <v>14</v>
      </c>
      <c r="J1689">
        <v>25</v>
      </c>
      <c r="K1689" t="s">
        <v>64</v>
      </c>
      <c r="L1689" t="s">
        <v>16</v>
      </c>
    </row>
    <row r="1690" spans="1:12" x14ac:dyDescent="0.25">
      <c r="A1690">
        <v>202212</v>
      </c>
      <c r="B1690" t="s">
        <v>100</v>
      </c>
      <c r="C1690" t="s">
        <v>13</v>
      </c>
      <c r="D1690">
        <v>22</v>
      </c>
      <c r="E1690">
        <v>33</v>
      </c>
      <c r="F1690">
        <v>18</v>
      </c>
      <c r="G1690">
        <v>6</v>
      </c>
      <c r="H1690">
        <v>19</v>
      </c>
      <c r="I1690" t="s">
        <v>14</v>
      </c>
      <c r="J1690">
        <v>33</v>
      </c>
      <c r="K1690" t="s">
        <v>64</v>
      </c>
      <c r="L1690" t="s">
        <v>16</v>
      </c>
    </row>
    <row r="1691" spans="1:12" x14ac:dyDescent="0.25">
      <c r="A1691">
        <v>202212</v>
      </c>
      <c r="B1691" t="s">
        <v>101</v>
      </c>
      <c r="C1691" t="s">
        <v>13</v>
      </c>
      <c r="D1691">
        <v>31</v>
      </c>
      <c r="E1691">
        <v>51</v>
      </c>
      <c r="F1691">
        <v>23</v>
      </c>
      <c r="G1691">
        <v>11</v>
      </c>
      <c r="H1691">
        <v>18</v>
      </c>
      <c r="I1691">
        <v>1</v>
      </c>
      <c r="J1691">
        <v>51</v>
      </c>
      <c r="K1691" t="s">
        <v>64</v>
      </c>
      <c r="L1691" t="s">
        <v>30</v>
      </c>
    </row>
    <row r="1692" spans="1:12" x14ac:dyDescent="0.25">
      <c r="A1692">
        <v>202212</v>
      </c>
      <c r="B1692" t="s">
        <v>102</v>
      </c>
      <c r="C1692" t="s">
        <v>13</v>
      </c>
      <c r="D1692">
        <v>52</v>
      </c>
      <c r="E1692">
        <v>67</v>
      </c>
      <c r="F1692">
        <v>19</v>
      </c>
      <c r="G1692">
        <v>30</v>
      </c>
      <c r="H1692">
        <v>20</v>
      </c>
      <c r="I1692" t="s">
        <v>14</v>
      </c>
      <c r="J1692">
        <v>67</v>
      </c>
      <c r="K1692" t="s">
        <v>64</v>
      </c>
      <c r="L1692" t="s">
        <v>30</v>
      </c>
    </row>
    <row r="1693" spans="1:12" x14ac:dyDescent="0.25">
      <c r="A1693">
        <v>202212</v>
      </c>
      <c r="B1693" t="s">
        <v>103</v>
      </c>
      <c r="C1693" t="s">
        <v>13</v>
      </c>
      <c r="D1693">
        <v>58</v>
      </c>
      <c r="E1693">
        <v>74</v>
      </c>
      <c r="F1693">
        <v>18</v>
      </c>
      <c r="G1693">
        <v>26</v>
      </c>
      <c r="H1693">
        <v>19</v>
      </c>
      <c r="I1693" t="s">
        <v>14</v>
      </c>
      <c r="J1693">
        <v>74</v>
      </c>
      <c r="K1693" t="s">
        <v>64</v>
      </c>
      <c r="L1693" t="s">
        <v>30</v>
      </c>
    </row>
    <row r="1694" spans="1:12" x14ac:dyDescent="0.25">
      <c r="A1694">
        <v>202212</v>
      </c>
      <c r="B1694" t="s">
        <v>104</v>
      </c>
      <c r="C1694" t="s">
        <v>13</v>
      </c>
      <c r="D1694">
        <v>54</v>
      </c>
      <c r="E1694">
        <v>73</v>
      </c>
      <c r="F1694">
        <v>22</v>
      </c>
      <c r="G1694">
        <v>28</v>
      </c>
      <c r="H1694">
        <v>26</v>
      </c>
      <c r="I1694" t="s">
        <v>14</v>
      </c>
      <c r="J1694">
        <v>73</v>
      </c>
      <c r="K1694" t="s">
        <v>64</v>
      </c>
      <c r="L1694" t="s">
        <v>30</v>
      </c>
    </row>
    <row r="1695" spans="1:12" x14ac:dyDescent="0.25">
      <c r="A1695">
        <v>202212</v>
      </c>
      <c r="B1695" t="s">
        <v>105</v>
      </c>
      <c r="C1695" t="s">
        <v>13</v>
      </c>
      <c r="D1695">
        <v>60</v>
      </c>
      <c r="E1695">
        <v>72</v>
      </c>
      <c r="F1695">
        <v>20</v>
      </c>
      <c r="G1695">
        <v>23</v>
      </c>
      <c r="H1695">
        <v>21</v>
      </c>
      <c r="I1695">
        <v>5</v>
      </c>
      <c r="J1695">
        <v>72</v>
      </c>
      <c r="K1695" t="s">
        <v>64</v>
      </c>
      <c r="L1695" t="s">
        <v>30</v>
      </c>
    </row>
    <row r="1696" spans="1:12" x14ac:dyDescent="0.25">
      <c r="A1696">
        <v>202212</v>
      </c>
      <c r="B1696" t="s">
        <v>106</v>
      </c>
      <c r="C1696" t="s">
        <v>13</v>
      </c>
      <c r="D1696">
        <v>53</v>
      </c>
      <c r="E1696">
        <v>59</v>
      </c>
      <c r="F1696">
        <v>31</v>
      </c>
      <c r="G1696">
        <v>13</v>
      </c>
      <c r="H1696">
        <v>25</v>
      </c>
      <c r="I1696">
        <v>3</v>
      </c>
      <c r="J1696">
        <v>59</v>
      </c>
      <c r="K1696" t="s">
        <v>64</v>
      </c>
      <c r="L1696" t="s">
        <v>30</v>
      </c>
    </row>
    <row r="1697" spans="1:12" x14ac:dyDescent="0.25">
      <c r="A1697">
        <v>202212</v>
      </c>
      <c r="B1697" t="s">
        <v>107</v>
      </c>
      <c r="C1697" t="s">
        <v>13</v>
      </c>
      <c r="D1697">
        <v>37</v>
      </c>
      <c r="E1697" t="s">
        <v>14</v>
      </c>
      <c r="F1697">
        <v>24</v>
      </c>
      <c r="G1697">
        <v>7</v>
      </c>
      <c r="H1697">
        <v>17</v>
      </c>
      <c r="I1697" t="s">
        <v>14</v>
      </c>
      <c r="J1697">
        <v>37</v>
      </c>
      <c r="K1697" t="s">
        <v>15</v>
      </c>
      <c r="L1697" t="s">
        <v>16</v>
      </c>
    </row>
    <row r="1698" spans="1:12" x14ac:dyDescent="0.25">
      <c r="A1698">
        <v>202212</v>
      </c>
      <c r="B1698" t="s">
        <v>108</v>
      </c>
      <c r="C1698" t="s">
        <v>13</v>
      </c>
      <c r="D1698">
        <v>24</v>
      </c>
      <c r="E1698" t="s">
        <v>14</v>
      </c>
      <c r="F1698">
        <v>19</v>
      </c>
      <c r="G1698">
        <v>9</v>
      </c>
      <c r="H1698">
        <v>16</v>
      </c>
      <c r="I1698" t="s">
        <v>14</v>
      </c>
      <c r="J1698">
        <v>24</v>
      </c>
      <c r="K1698" t="s">
        <v>15</v>
      </c>
      <c r="L1698" t="s">
        <v>16</v>
      </c>
    </row>
    <row r="1699" spans="1:12" x14ac:dyDescent="0.25">
      <c r="A1699">
        <v>202212</v>
      </c>
      <c r="B1699" t="s">
        <v>109</v>
      </c>
      <c r="C1699" t="s">
        <v>13</v>
      </c>
      <c r="D1699">
        <v>54</v>
      </c>
      <c r="E1699" t="s">
        <v>14</v>
      </c>
      <c r="F1699">
        <v>19</v>
      </c>
      <c r="G1699">
        <v>23</v>
      </c>
      <c r="H1699">
        <v>17</v>
      </c>
      <c r="I1699" t="s">
        <v>14</v>
      </c>
      <c r="J1699">
        <v>54</v>
      </c>
      <c r="K1699" t="s">
        <v>15</v>
      </c>
      <c r="L1699" t="s">
        <v>30</v>
      </c>
    </row>
    <row r="1700" spans="1:12" x14ac:dyDescent="0.25">
      <c r="A1700">
        <v>202212</v>
      </c>
      <c r="B1700" t="s">
        <v>110</v>
      </c>
      <c r="C1700" t="s">
        <v>13</v>
      </c>
      <c r="D1700">
        <v>32</v>
      </c>
      <c r="E1700" t="s">
        <v>14</v>
      </c>
      <c r="F1700">
        <v>20</v>
      </c>
      <c r="G1700">
        <v>13</v>
      </c>
      <c r="H1700">
        <v>16</v>
      </c>
      <c r="I1700" t="s">
        <v>14</v>
      </c>
      <c r="J1700">
        <v>32</v>
      </c>
      <c r="K1700" t="s">
        <v>15</v>
      </c>
      <c r="L1700" t="s">
        <v>16</v>
      </c>
    </row>
    <row r="1701" spans="1:12" x14ac:dyDescent="0.25">
      <c r="A1701">
        <v>202212</v>
      </c>
      <c r="B1701" t="s">
        <v>111</v>
      </c>
      <c r="C1701" t="s">
        <v>13</v>
      </c>
      <c r="D1701">
        <v>33</v>
      </c>
      <c r="E1701" t="s">
        <v>14</v>
      </c>
      <c r="F1701">
        <v>25</v>
      </c>
      <c r="G1701">
        <v>14</v>
      </c>
      <c r="H1701">
        <v>13</v>
      </c>
      <c r="I1701">
        <v>2</v>
      </c>
      <c r="J1701">
        <v>33</v>
      </c>
      <c r="K1701" t="s">
        <v>15</v>
      </c>
      <c r="L1701" t="s">
        <v>16</v>
      </c>
    </row>
    <row r="1702" spans="1:12" x14ac:dyDescent="0.25">
      <c r="A1702">
        <v>202212</v>
      </c>
      <c r="B1702" t="s">
        <v>112</v>
      </c>
      <c r="C1702" t="s">
        <v>13</v>
      </c>
      <c r="D1702">
        <v>23</v>
      </c>
      <c r="E1702" t="s">
        <v>14</v>
      </c>
      <c r="F1702">
        <v>23</v>
      </c>
      <c r="G1702">
        <v>10</v>
      </c>
      <c r="H1702">
        <v>12</v>
      </c>
      <c r="I1702" t="s">
        <v>14</v>
      </c>
      <c r="J1702">
        <v>23</v>
      </c>
      <c r="K1702" t="s">
        <v>15</v>
      </c>
      <c r="L1702" t="s">
        <v>16</v>
      </c>
    </row>
    <row r="1703" spans="1:12" x14ac:dyDescent="0.25">
      <c r="A1703">
        <v>202212</v>
      </c>
      <c r="B1703" t="s">
        <v>113</v>
      </c>
      <c r="C1703" t="s">
        <v>13</v>
      </c>
      <c r="D1703">
        <v>28</v>
      </c>
      <c r="E1703" t="s">
        <v>14</v>
      </c>
      <c r="F1703">
        <v>23</v>
      </c>
      <c r="G1703">
        <v>14</v>
      </c>
      <c r="H1703">
        <v>9</v>
      </c>
      <c r="I1703" t="s">
        <v>14</v>
      </c>
      <c r="J1703">
        <v>28</v>
      </c>
      <c r="K1703" t="s">
        <v>15</v>
      </c>
      <c r="L1703" t="s">
        <v>16</v>
      </c>
    </row>
    <row r="1704" spans="1:12" x14ac:dyDescent="0.25">
      <c r="A1704">
        <v>202212</v>
      </c>
      <c r="B1704" t="s">
        <v>114</v>
      </c>
      <c r="C1704" t="s">
        <v>13</v>
      </c>
      <c r="D1704" t="s">
        <v>14</v>
      </c>
      <c r="E1704" t="s">
        <v>14</v>
      </c>
      <c r="F1704">
        <v>28</v>
      </c>
      <c r="G1704">
        <v>11</v>
      </c>
      <c r="H1704" t="s">
        <v>14</v>
      </c>
      <c r="I1704" t="s">
        <v>14</v>
      </c>
      <c r="J1704">
        <v>28</v>
      </c>
      <c r="K1704" t="s">
        <v>62</v>
      </c>
      <c r="L1704" t="s">
        <v>16</v>
      </c>
    </row>
    <row r="1705" spans="1:12" x14ac:dyDescent="0.25">
      <c r="A1705">
        <v>202212</v>
      </c>
      <c r="B1705" t="s">
        <v>115</v>
      </c>
      <c r="C1705" t="s">
        <v>13</v>
      </c>
      <c r="D1705">
        <v>32</v>
      </c>
      <c r="E1705" t="s">
        <v>14</v>
      </c>
      <c r="F1705">
        <v>27</v>
      </c>
      <c r="G1705">
        <v>15</v>
      </c>
      <c r="H1705">
        <v>13</v>
      </c>
      <c r="I1705" t="s">
        <v>14</v>
      </c>
      <c r="J1705">
        <v>32</v>
      </c>
      <c r="K1705" t="s">
        <v>15</v>
      </c>
      <c r="L1705" t="s">
        <v>16</v>
      </c>
    </row>
    <row r="1706" spans="1:12" x14ac:dyDescent="0.25">
      <c r="A1706">
        <v>202212</v>
      </c>
      <c r="B1706" t="s">
        <v>116</v>
      </c>
      <c r="C1706" t="s">
        <v>13</v>
      </c>
      <c r="D1706">
        <v>50</v>
      </c>
      <c r="E1706" t="s">
        <v>14</v>
      </c>
      <c r="F1706">
        <v>23</v>
      </c>
      <c r="G1706">
        <v>21</v>
      </c>
      <c r="H1706">
        <v>13</v>
      </c>
      <c r="I1706" t="s">
        <v>14</v>
      </c>
      <c r="J1706">
        <v>50</v>
      </c>
      <c r="K1706" t="s">
        <v>15</v>
      </c>
      <c r="L1706" t="s">
        <v>16</v>
      </c>
    </row>
    <row r="1707" spans="1:12" x14ac:dyDescent="0.25">
      <c r="A1707">
        <v>202301</v>
      </c>
      <c r="B1707" t="s">
        <v>117</v>
      </c>
      <c r="C1707" t="s">
        <v>13</v>
      </c>
      <c r="D1707">
        <v>30</v>
      </c>
      <c r="E1707" t="s">
        <v>14</v>
      </c>
      <c r="F1707">
        <v>21</v>
      </c>
      <c r="G1707">
        <v>13</v>
      </c>
      <c r="H1707">
        <v>14</v>
      </c>
      <c r="I1707">
        <v>1</v>
      </c>
      <c r="J1707">
        <v>52</v>
      </c>
      <c r="K1707" t="s">
        <v>15</v>
      </c>
      <c r="L1707" t="s">
        <v>30</v>
      </c>
    </row>
    <row r="1708" spans="1:12" x14ac:dyDescent="0.25">
      <c r="A1708">
        <v>202301</v>
      </c>
      <c r="B1708" t="s">
        <v>118</v>
      </c>
      <c r="C1708" t="s">
        <v>13</v>
      </c>
      <c r="D1708">
        <v>25</v>
      </c>
      <c r="E1708" t="s">
        <v>14</v>
      </c>
      <c r="F1708">
        <v>30</v>
      </c>
      <c r="G1708">
        <v>13</v>
      </c>
      <c r="H1708">
        <v>16</v>
      </c>
      <c r="I1708">
        <v>2</v>
      </c>
      <c r="J1708">
        <v>48</v>
      </c>
      <c r="K1708" t="s">
        <v>15</v>
      </c>
      <c r="L1708" t="s">
        <v>16</v>
      </c>
    </row>
    <row r="1709" spans="1:12" x14ac:dyDescent="0.25">
      <c r="A1709">
        <v>202301</v>
      </c>
      <c r="B1709" t="s">
        <v>119</v>
      </c>
      <c r="C1709" t="s">
        <v>13</v>
      </c>
      <c r="D1709">
        <v>22</v>
      </c>
      <c r="E1709" t="s">
        <v>14</v>
      </c>
      <c r="F1709">
        <v>28</v>
      </c>
      <c r="G1709">
        <v>11</v>
      </c>
      <c r="H1709">
        <v>15</v>
      </c>
      <c r="I1709" t="s">
        <v>14</v>
      </c>
      <c r="J1709">
        <v>49</v>
      </c>
      <c r="K1709" t="s">
        <v>15</v>
      </c>
      <c r="L1709" t="s">
        <v>16</v>
      </c>
    </row>
    <row r="1710" spans="1:12" x14ac:dyDescent="0.25">
      <c r="A1710">
        <v>202301</v>
      </c>
      <c r="B1710" t="s">
        <v>120</v>
      </c>
      <c r="C1710" t="s">
        <v>13</v>
      </c>
      <c r="D1710">
        <v>26</v>
      </c>
      <c r="E1710" t="s">
        <v>14</v>
      </c>
      <c r="F1710">
        <v>31</v>
      </c>
      <c r="G1710">
        <v>12</v>
      </c>
      <c r="H1710">
        <v>17</v>
      </c>
      <c r="I1710">
        <v>2</v>
      </c>
      <c r="J1710">
        <v>54</v>
      </c>
      <c r="K1710" t="s">
        <v>15</v>
      </c>
      <c r="L1710" t="s">
        <v>30</v>
      </c>
    </row>
    <row r="1711" spans="1:12" x14ac:dyDescent="0.25">
      <c r="A1711">
        <v>202301</v>
      </c>
      <c r="B1711" t="s">
        <v>121</v>
      </c>
      <c r="C1711" t="s">
        <v>13</v>
      </c>
      <c r="D1711">
        <v>35</v>
      </c>
      <c r="E1711" t="s">
        <v>14</v>
      </c>
      <c r="F1711">
        <v>26</v>
      </c>
      <c r="G1711">
        <v>23</v>
      </c>
      <c r="H1711">
        <v>18</v>
      </c>
      <c r="I1711" t="s">
        <v>14</v>
      </c>
      <c r="J1711">
        <v>53</v>
      </c>
      <c r="K1711" t="s">
        <v>15</v>
      </c>
      <c r="L1711" t="s">
        <v>30</v>
      </c>
    </row>
    <row r="1712" spans="1:12" x14ac:dyDescent="0.25">
      <c r="A1712">
        <v>202301</v>
      </c>
      <c r="B1712" t="s">
        <v>122</v>
      </c>
      <c r="C1712" t="s">
        <v>13</v>
      </c>
      <c r="D1712">
        <v>21</v>
      </c>
      <c r="E1712" t="s">
        <v>14</v>
      </c>
      <c r="F1712">
        <v>19</v>
      </c>
      <c r="G1712">
        <v>11</v>
      </c>
      <c r="H1712">
        <v>16</v>
      </c>
      <c r="I1712" t="s">
        <v>14</v>
      </c>
      <c r="J1712">
        <v>55</v>
      </c>
      <c r="K1712" t="s">
        <v>15</v>
      </c>
      <c r="L1712" t="s">
        <v>30</v>
      </c>
    </row>
    <row r="1713" spans="1:12" x14ac:dyDescent="0.25">
      <c r="A1713">
        <v>202301</v>
      </c>
      <c r="B1713" t="s">
        <v>123</v>
      </c>
      <c r="C1713" t="s">
        <v>13</v>
      </c>
      <c r="D1713">
        <v>20</v>
      </c>
      <c r="E1713" t="s">
        <v>14</v>
      </c>
      <c r="F1713">
        <v>19</v>
      </c>
      <c r="G1713">
        <v>11</v>
      </c>
      <c r="H1713">
        <v>12</v>
      </c>
      <c r="I1713" t="s">
        <v>14</v>
      </c>
      <c r="J1713">
        <v>48</v>
      </c>
      <c r="K1713" t="s">
        <v>15</v>
      </c>
      <c r="L1713" t="s">
        <v>16</v>
      </c>
    </row>
    <row r="1714" spans="1:12" x14ac:dyDescent="0.25">
      <c r="A1714">
        <v>202301</v>
      </c>
      <c r="B1714" t="s">
        <v>124</v>
      </c>
      <c r="C1714" t="s">
        <v>13</v>
      </c>
      <c r="D1714">
        <v>20</v>
      </c>
      <c r="E1714" t="s">
        <v>14</v>
      </c>
      <c r="F1714">
        <v>23</v>
      </c>
      <c r="G1714">
        <v>10</v>
      </c>
      <c r="H1714">
        <v>12</v>
      </c>
      <c r="I1714" t="s">
        <v>14</v>
      </c>
      <c r="J1714">
        <v>58</v>
      </c>
      <c r="K1714" t="s">
        <v>64</v>
      </c>
      <c r="L1714" t="s">
        <v>30</v>
      </c>
    </row>
    <row r="1715" spans="1:12" x14ac:dyDescent="0.25">
      <c r="A1715">
        <v>202301</v>
      </c>
      <c r="B1715" t="s">
        <v>125</v>
      </c>
      <c r="C1715" t="s">
        <v>13</v>
      </c>
      <c r="D1715">
        <v>17</v>
      </c>
      <c r="E1715" t="s">
        <v>14</v>
      </c>
      <c r="F1715">
        <v>24</v>
      </c>
      <c r="G1715">
        <v>10</v>
      </c>
      <c r="H1715">
        <v>17</v>
      </c>
      <c r="I1715" t="s">
        <v>14</v>
      </c>
      <c r="J1715">
        <v>69</v>
      </c>
      <c r="K1715" t="s">
        <v>64</v>
      </c>
      <c r="L1715" t="s">
        <v>30</v>
      </c>
    </row>
    <row r="1716" spans="1:12" x14ac:dyDescent="0.25">
      <c r="A1716">
        <v>202301</v>
      </c>
      <c r="B1716" t="s">
        <v>126</v>
      </c>
      <c r="C1716" t="s">
        <v>13</v>
      </c>
      <c r="D1716">
        <v>27</v>
      </c>
      <c r="E1716" t="s">
        <v>14</v>
      </c>
      <c r="F1716">
        <v>23</v>
      </c>
      <c r="G1716">
        <v>11</v>
      </c>
      <c r="H1716">
        <v>17</v>
      </c>
      <c r="I1716" t="s">
        <v>14</v>
      </c>
      <c r="J1716">
        <v>53</v>
      </c>
      <c r="K1716" t="s">
        <v>64</v>
      </c>
      <c r="L1716" t="s">
        <v>30</v>
      </c>
    </row>
    <row r="1717" spans="1:12" x14ac:dyDescent="0.25">
      <c r="A1717">
        <v>202301</v>
      </c>
      <c r="B1717" t="s">
        <v>127</v>
      </c>
      <c r="C1717" t="s">
        <v>13</v>
      </c>
      <c r="D1717">
        <v>35</v>
      </c>
      <c r="E1717" t="s">
        <v>14</v>
      </c>
      <c r="F1717">
        <v>24</v>
      </c>
      <c r="G1717">
        <v>16</v>
      </c>
      <c r="H1717">
        <v>10</v>
      </c>
      <c r="I1717" t="s">
        <v>14</v>
      </c>
      <c r="J1717">
        <v>45</v>
      </c>
      <c r="K1717" t="s">
        <v>64</v>
      </c>
      <c r="L1717" t="s">
        <v>16</v>
      </c>
    </row>
    <row r="1718" spans="1:12" x14ac:dyDescent="0.25">
      <c r="A1718">
        <v>202301</v>
      </c>
      <c r="B1718" t="s">
        <v>128</v>
      </c>
      <c r="C1718" t="s">
        <v>13</v>
      </c>
      <c r="D1718">
        <v>40</v>
      </c>
      <c r="E1718" t="s">
        <v>14</v>
      </c>
      <c r="F1718">
        <v>24</v>
      </c>
      <c r="G1718">
        <v>19</v>
      </c>
      <c r="H1718">
        <v>39</v>
      </c>
      <c r="I1718">
        <v>8</v>
      </c>
      <c r="J1718">
        <v>27</v>
      </c>
      <c r="K1718" t="s">
        <v>64</v>
      </c>
      <c r="L1718" t="s">
        <v>16</v>
      </c>
    </row>
    <row r="1719" spans="1:12" x14ac:dyDescent="0.25">
      <c r="A1719">
        <v>202301</v>
      </c>
      <c r="B1719" t="s">
        <v>129</v>
      </c>
      <c r="C1719" t="s">
        <v>13</v>
      </c>
      <c r="D1719">
        <v>51</v>
      </c>
      <c r="E1719" t="s">
        <v>14</v>
      </c>
      <c r="F1719">
        <v>25</v>
      </c>
      <c r="G1719">
        <v>18</v>
      </c>
      <c r="H1719">
        <v>47</v>
      </c>
      <c r="I1719">
        <v>12</v>
      </c>
      <c r="J1719">
        <v>26</v>
      </c>
      <c r="K1719" t="s">
        <v>64</v>
      </c>
      <c r="L1719" t="s">
        <v>16</v>
      </c>
    </row>
    <row r="1720" spans="1:12" x14ac:dyDescent="0.25">
      <c r="A1720">
        <v>202301</v>
      </c>
      <c r="B1720" t="s">
        <v>130</v>
      </c>
      <c r="C1720" t="s">
        <v>13</v>
      </c>
      <c r="D1720">
        <v>51</v>
      </c>
      <c r="E1720" t="s">
        <v>14</v>
      </c>
      <c r="F1720">
        <v>24</v>
      </c>
      <c r="G1720">
        <v>19</v>
      </c>
      <c r="H1720">
        <v>35</v>
      </c>
      <c r="I1720">
        <v>8</v>
      </c>
      <c r="J1720">
        <v>25</v>
      </c>
      <c r="K1720" t="s">
        <v>64</v>
      </c>
      <c r="L1720" t="s">
        <v>16</v>
      </c>
    </row>
    <row r="1721" spans="1:12" x14ac:dyDescent="0.25">
      <c r="A1721">
        <v>202301</v>
      </c>
      <c r="B1721" t="s">
        <v>131</v>
      </c>
      <c r="C1721" t="s">
        <v>13</v>
      </c>
      <c r="D1721">
        <v>36</v>
      </c>
      <c r="E1721" t="s">
        <v>14</v>
      </c>
      <c r="F1721">
        <v>25</v>
      </c>
      <c r="G1721">
        <v>13</v>
      </c>
      <c r="H1721">
        <v>24</v>
      </c>
      <c r="I1721">
        <v>5</v>
      </c>
      <c r="J1721">
        <v>33</v>
      </c>
      <c r="K1721" t="s">
        <v>64</v>
      </c>
      <c r="L1721" t="s">
        <v>16</v>
      </c>
    </row>
    <row r="1722" spans="1:12" x14ac:dyDescent="0.25">
      <c r="A1722">
        <v>202301</v>
      </c>
      <c r="B1722" t="s">
        <v>132</v>
      </c>
      <c r="C1722" t="s">
        <v>13</v>
      </c>
      <c r="D1722">
        <v>21</v>
      </c>
      <c r="E1722" t="s">
        <v>14</v>
      </c>
      <c r="F1722">
        <v>22</v>
      </c>
      <c r="G1722">
        <v>10</v>
      </c>
      <c r="H1722">
        <v>23</v>
      </c>
      <c r="I1722">
        <v>2</v>
      </c>
      <c r="J1722">
        <v>51</v>
      </c>
      <c r="K1722" t="s">
        <v>64</v>
      </c>
      <c r="L1722" t="s">
        <v>30</v>
      </c>
    </row>
    <row r="1723" spans="1:12" x14ac:dyDescent="0.25">
      <c r="A1723">
        <v>202301</v>
      </c>
      <c r="B1723" t="s">
        <v>133</v>
      </c>
      <c r="C1723" t="s">
        <v>13</v>
      </c>
      <c r="D1723">
        <v>33</v>
      </c>
      <c r="E1723" t="s">
        <v>14</v>
      </c>
      <c r="F1723">
        <v>26</v>
      </c>
      <c r="G1723">
        <v>14</v>
      </c>
      <c r="H1723">
        <v>21</v>
      </c>
      <c r="I1723">
        <v>3</v>
      </c>
      <c r="J1723">
        <v>67</v>
      </c>
      <c r="K1723" t="s">
        <v>64</v>
      </c>
      <c r="L1723" t="s">
        <v>30</v>
      </c>
    </row>
    <row r="1724" spans="1:12" x14ac:dyDescent="0.25">
      <c r="A1724">
        <v>202301</v>
      </c>
      <c r="B1724" t="s">
        <v>134</v>
      </c>
      <c r="C1724" t="s">
        <v>13</v>
      </c>
      <c r="D1724">
        <v>49</v>
      </c>
      <c r="E1724" t="s">
        <v>14</v>
      </c>
      <c r="F1724">
        <v>45</v>
      </c>
      <c r="G1724">
        <v>17</v>
      </c>
      <c r="H1724">
        <v>24</v>
      </c>
      <c r="I1724">
        <v>7</v>
      </c>
      <c r="J1724">
        <v>74</v>
      </c>
      <c r="K1724" t="s">
        <v>64</v>
      </c>
      <c r="L1724" t="s">
        <v>30</v>
      </c>
    </row>
    <row r="1725" spans="1:12" x14ac:dyDescent="0.25">
      <c r="A1725">
        <v>202301</v>
      </c>
      <c r="B1725" t="s">
        <v>135</v>
      </c>
      <c r="C1725" t="s">
        <v>13</v>
      </c>
      <c r="D1725">
        <v>53</v>
      </c>
      <c r="E1725" t="s">
        <v>14</v>
      </c>
      <c r="F1725">
        <v>41</v>
      </c>
      <c r="G1725">
        <v>19</v>
      </c>
      <c r="H1725">
        <v>23</v>
      </c>
      <c r="I1725">
        <v>6</v>
      </c>
      <c r="J1725">
        <v>73</v>
      </c>
      <c r="K1725" t="s">
        <v>64</v>
      </c>
      <c r="L1725" t="s">
        <v>30</v>
      </c>
    </row>
    <row r="1726" spans="1:12" x14ac:dyDescent="0.25">
      <c r="A1726">
        <v>202301</v>
      </c>
      <c r="B1726" t="s">
        <v>136</v>
      </c>
      <c r="C1726" t="s">
        <v>13</v>
      </c>
      <c r="D1726">
        <v>34</v>
      </c>
      <c r="E1726" t="s">
        <v>14</v>
      </c>
      <c r="F1726">
        <v>34</v>
      </c>
      <c r="G1726">
        <v>12</v>
      </c>
      <c r="H1726">
        <v>26</v>
      </c>
      <c r="I1726">
        <v>5</v>
      </c>
      <c r="J1726">
        <v>72</v>
      </c>
      <c r="K1726" t="s">
        <v>64</v>
      </c>
      <c r="L1726" t="s">
        <v>30</v>
      </c>
    </row>
    <row r="1727" spans="1:12" x14ac:dyDescent="0.25">
      <c r="A1727">
        <v>202301</v>
      </c>
      <c r="B1727" t="s">
        <v>137</v>
      </c>
      <c r="C1727" t="s">
        <v>13</v>
      </c>
      <c r="D1727">
        <v>35</v>
      </c>
      <c r="E1727" t="s">
        <v>14</v>
      </c>
      <c r="F1727">
        <v>26</v>
      </c>
      <c r="G1727">
        <v>14</v>
      </c>
      <c r="H1727">
        <v>22</v>
      </c>
      <c r="I1727">
        <v>3</v>
      </c>
      <c r="J1727">
        <v>59</v>
      </c>
      <c r="K1727" t="s">
        <v>64</v>
      </c>
      <c r="L1727" t="s">
        <v>30</v>
      </c>
    </row>
    <row r="1728" spans="1:12" x14ac:dyDescent="0.25">
      <c r="A1728">
        <v>202301</v>
      </c>
      <c r="B1728" t="s">
        <v>138</v>
      </c>
      <c r="C1728" t="s">
        <v>13</v>
      </c>
      <c r="D1728">
        <v>22</v>
      </c>
      <c r="E1728" t="s">
        <v>14</v>
      </c>
      <c r="F1728">
        <v>25</v>
      </c>
      <c r="G1728">
        <v>11</v>
      </c>
      <c r="H1728">
        <v>23</v>
      </c>
      <c r="I1728">
        <v>4</v>
      </c>
      <c r="J1728">
        <v>37</v>
      </c>
      <c r="K1728" t="s">
        <v>15</v>
      </c>
      <c r="L1728" t="s">
        <v>16</v>
      </c>
    </row>
    <row r="1729" spans="1:12" x14ac:dyDescent="0.25">
      <c r="A1729">
        <v>202301</v>
      </c>
      <c r="B1729" t="s">
        <v>139</v>
      </c>
      <c r="C1729" t="s">
        <v>13</v>
      </c>
      <c r="D1729">
        <v>17</v>
      </c>
      <c r="E1729" t="s">
        <v>14</v>
      </c>
      <c r="F1729">
        <v>28</v>
      </c>
      <c r="G1729">
        <v>9</v>
      </c>
      <c r="H1729">
        <v>25</v>
      </c>
      <c r="I1729" t="s">
        <v>14</v>
      </c>
      <c r="J1729">
        <v>24</v>
      </c>
      <c r="K1729" t="s">
        <v>15</v>
      </c>
      <c r="L1729" t="s">
        <v>16</v>
      </c>
    </row>
    <row r="1730" spans="1:12" x14ac:dyDescent="0.25">
      <c r="A1730">
        <v>202301</v>
      </c>
      <c r="B1730" t="s">
        <v>140</v>
      </c>
      <c r="C1730" t="s">
        <v>13</v>
      </c>
      <c r="D1730">
        <v>19</v>
      </c>
      <c r="E1730" t="s">
        <v>14</v>
      </c>
      <c r="F1730">
        <v>29</v>
      </c>
      <c r="G1730">
        <v>9</v>
      </c>
      <c r="H1730">
        <v>26</v>
      </c>
      <c r="I1730">
        <v>1</v>
      </c>
      <c r="J1730">
        <v>54</v>
      </c>
      <c r="K1730" t="s">
        <v>15</v>
      </c>
      <c r="L1730" t="s">
        <v>30</v>
      </c>
    </row>
    <row r="1731" spans="1:12" x14ac:dyDescent="0.25">
      <c r="A1731">
        <v>202301</v>
      </c>
      <c r="B1731" t="s">
        <v>141</v>
      </c>
      <c r="C1731" t="s">
        <v>13</v>
      </c>
      <c r="D1731">
        <v>24</v>
      </c>
      <c r="E1731" t="s">
        <v>14</v>
      </c>
      <c r="F1731">
        <v>52</v>
      </c>
      <c r="G1731">
        <v>10</v>
      </c>
      <c r="H1731">
        <v>21</v>
      </c>
      <c r="I1731">
        <v>2</v>
      </c>
      <c r="J1731">
        <v>32</v>
      </c>
      <c r="K1731" t="s">
        <v>15</v>
      </c>
      <c r="L1731" t="s">
        <v>16</v>
      </c>
    </row>
    <row r="1732" spans="1:12" x14ac:dyDescent="0.25">
      <c r="A1732">
        <v>202301</v>
      </c>
      <c r="B1732" t="s">
        <v>142</v>
      </c>
      <c r="C1732" t="s">
        <v>13</v>
      </c>
      <c r="D1732">
        <v>35</v>
      </c>
      <c r="E1732" t="s">
        <v>14</v>
      </c>
      <c r="F1732">
        <v>27</v>
      </c>
      <c r="G1732">
        <v>13</v>
      </c>
      <c r="H1732">
        <v>25</v>
      </c>
      <c r="I1732">
        <v>3</v>
      </c>
      <c r="J1732">
        <v>33</v>
      </c>
      <c r="K1732" t="s">
        <v>15</v>
      </c>
      <c r="L1732" t="s">
        <v>16</v>
      </c>
    </row>
    <row r="1733" spans="1:12" x14ac:dyDescent="0.25">
      <c r="A1733">
        <v>202301</v>
      </c>
      <c r="B1733" t="s">
        <v>143</v>
      </c>
      <c r="C1733" t="s">
        <v>13</v>
      </c>
      <c r="D1733">
        <v>38</v>
      </c>
      <c r="E1733" t="s">
        <v>14</v>
      </c>
      <c r="F1733">
        <v>27</v>
      </c>
      <c r="G1733">
        <v>16</v>
      </c>
      <c r="H1733">
        <v>27</v>
      </c>
      <c r="I1733">
        <v>6</v>
      </c>
      <c r="J1733">
        <v>23</v>
      </c>
      <c r="K1733" t="s">
        <v>15</v>
      </c>
      <c r="L1733" t="s">
        <v>16</v>
      </c>
    </row>
    <row r="1734" spans="1:12" x14ac:dyDescent="0.25">
      <c r="A1734">
        <v>202301</v>
      </c>
      <c r="B1734" t="s">
        <v>144</v>
      </c>
      <c r="C1734" t="s">
        <v>13</v>
      </c>
      <c r="D1734">
        <v>27</v>
      </c>
      <c r="E1734" t="s">
        <v>14</v>
      </c>
      <c r="F1734">
        <v>26</v>
      </c>
      <c r="G1734">
        <v>16</v>
      </c>
      <c r="H1734">
        <v>25</v>
      </c>
      <c r="I1734">
        <v>6</v>
      </c>
      <c r="J1734">
        <v>28</v>
      </c>
      <c r="K1734" t="s">
        <v>15</v>
      </c>
      <c r="L1734" t="s">
        <v>16</v>
      </c>
    </row>
    <row r="1735" spans="1:12" x14ac:dyDescent="0.25">
      <c r="A1735">
        <v>202301</v>
      </c>
      <c r="B1735" t="s">
        <v>145</v>
      </c>
      <c r="C1735" t="s">
        <v>13</v>
      </c>
      <c r="D1735">
        <v>54</v>
      </c>
      <c r="E1735" t="s">
        <v>14</v>
      </c>
      <c r="F1735">
        <v>27</v>
      </c>
      <c r="G1735">
        <v>26</v>
      </c>
      <c r="H1735">
        <v>25</v>
      </c>
      <c r="I1735">
        <v>4</v>
      </c>
      <c r="J1735">
        <v>28</v>
      </c>
      <c r="K1735" t="s">
        <v>62</v>
      </c>
      <c r="L1735" t="s">
        <v>16</v>
      </c>
    </row>
    <row r="1736" spans="1:12" x14ac:dyDescent="0.25">
      <c r="A1736">
        <v>202301</v>
      </c>
      <c r="B1736" t="s">
        <v>146</v>
      </c>
      <c r="C1736" t="s">
        <v>13</v>
      </c>
      <c r="D1736">
        <v>42</v>
      </c>
      <c r="E1736" t="s">
        <v>14</v>
      </c>
      <c r="F1736">
        <v>25</v>
      </c>
      <c r="G1736">
        <v>17</v>
      </c>
      <c r="H1736">
        <v>26</v>
      </c>
      <c r="I1736">
        <v>5</v>
      </c>
      <c r="J1736">
        <v>32</v>
      </c>
      <c r="K1736" t="s">
        <v>15</v>
      </c>
      <c r="L1736" t="s">
        <v>16</v>
      </c>
    </row>
    <row r="1737" spans="1:12" x14ac:dyDescent="0.25">
      <c r="A1737">
        <v>202301</v>
      </c>
      <c r="B1737" t="s">
        <v>147</v>
      </c>
      <c r="C1737" t="s">
        <v>13</v>
      </c>
      <c r="D1737">
        <v>38</v>
      </c>
      <c r="E1737" t="s">
        <v>14</v>
      </c>
      <c r="F1737">
        <v>42</v>
      </c>
      <c r="G1737">
        <v>16</v>
      </c>
      <c r="H1737">
        <v>28</v>
      </c>
      <c r="I1737">
        <v>8</v>
      </c>
      <c r="J1737">
        <v>50</v>
      </c>
      <c r="K1737" t="s">
        <v>15</v>
      </c>
      <c r="L1737" t="s">
        <v>16</v>
      </c>
    </row>
    <row r="1738" spans="1:12" x14ac:dyDescent="0.25">
      <c r="A1738">
        <v>202302</v>
      </c>
      <c r="B1738" t="s">
        <v>84</v>
      </c>
      <c r="C1738" t="s">
        <v>13</v>
      </c>
      <c r="D1738">
        <v>35</v>
      </c>
      <c r="E1738" t="s">
        <v>14</v>
      </c>
      <c r="F1738">
        <v>41</v>
      </c>
      <c r="G1738">
        <v>16</v>
      </c>
      <c r="H1738">
        <v>29</v>
      </c>
      <c r="I1738">
        <v>8</v>
      </c>
      <c r="J1738">
        <v>41</v>
      </c>
      <c r="K1738" t="s">
        <v>62</v>
      </c>
      <c r="L1738" t="s">
        <v>16</v>
      </c>
    </row>
    <row r="1739" spans="1:12" x14ac:dyDescent="0.25">
      <c r="A1739">
        <v>202302</v>
      </c>
      <c r="B1739" t="s">
        <v>85</v>
      </c>
      <c r="C1739" t="s">
        <v>13</v>
      </c>
      <c r="D1739">
        <v>38</v>
      </c>
      <c r="E1739" t="s">
        <v>14</v>
      </c>
      <c r="F1739">
        <v>28</v>
      </c>
      <c r="G1739">
        <v>18</v>
      </c>
      <c r="H1739">
        <v>31</v>
      </c>
      <c r="I1739">
        <v>7</v>
      </c>
      <c r="J1739">
        <v>38</v>
      </c>
      <c r="K1739" t="s">
        <v>15</v>
      </c>
      <c r="L1739" t="s">
        <v>16</v>
      </c>
    </row>
    <row r="1740" spans="1:12" x14ac:dyDescent="0.25">
      <c r="A1740">
        <v>202302</v>
      </c>
      <c r="B1740" t="s">
        <v>61</v>
      </c>
      <c r="C1740" t="s">
        <v>13</v>
      </c>
      <c r="D1740">
        <v>19</v>
      </c>
      <c r="E1740" t="s">
        <v>14</v>
      </c>
      <c r="F1740">
        <v>36</v>
      </c>
      <c r="G1740">
        <v>14</v>
      </c>
      <c r="H1740">
        <v>25</v>
      </c>
      <c r="I1740">
        <v>4</v>
      </c>
      <c r="J1740">
        <v>36</v>
      </c>
      <c r="K1740" t="s">
        <v>62</v>
      </c>
      <c r="L1740" t="s">
        <v>16</v>
      </c>
    </row>
    <row r="1741" spans="1:12" x14ac:dyDescent="0.25">
      <c r="A1741">
        <v>202302</v>
      </c>
      <c r="B1741" t="s">
        <v>63</v>
      </c>
      <c r="C1741" t="s">
        <v>13</v>
      </c>
      <c r="D1741">
        <v>50</v>
      </c>
      <c r="E1741" t="s">
        <v>14</v>
      </c>
      <c r="F1741">
        <v>47</v>
      </c>
      <c r="G1741">
        <v>22</v>
      </c>
      <c r="H1741">
        <v>25</v>
      </c>
      <c r="I1741" t="s">
        <v>14</v>
      </c>
      <c r="J1741">
        <v>50</v>
      </c>
      <c r="K1741" t="s">
        <v>15</v>
      </c>
      <c r="L1741" t="s">
        <v>16</v>
      </c>
    </row>
    <row r="1742" spans="1:12" x14ac:dyDescent="0.25">
      <c r="A1742">
        <v>202302</v>
      </c>
      <c r="B1742" t="s">
        <v>65</v>
      </c>
      <c r="C1742" t="s">
        <v>13</v>
      </c>
      <c r="D1742">
        <v>35</v>
      </c>
      <c r="E1742" t="s">
        <v>14</v>
      </c>
      <c r="F1742">
        <v>31</v>
      </c>
      <c r="G1742">
        <v>15</v>
      </c>
      <c r="H1742">
        <v>25</v>
      </c>
      <c r="I1742">
        <v>5</v>
      </c>
      <c r="J1742">
        <v>35</v>
      </c>
      <c r="K1742" t="s">
        <v>15</v>
      </c>
      <c r="L1742" t="s">
        <v>16</v>
      </c>
    </row>
    <row r="1743" spans="1:12" x14ac:dyDescent="0.25">
      <c r="A1743">
        <v>202302</v>
      </c>
      <c r="B1743" t="s">
        <v>66</v>
      </c>
      <c r="C1743" t="s">
        <v>13</v>
      </c>
      <c r="D1743">
        <v>29</v>
      </c>
      <c r="E1743" t="s">
        <v>14</v>
      </c>
      <c r="F1743">
        <v>36</v>
      </c>
      <c r="G1743">
        <v>11</v>
      </c>
      <c r="H1743">
        <v>24</v>
      </c>
      <c r="I1743">
        <v>2</v>
      </c>
      <c r="J1743">
        <v>36</v>
      </c>
      <c r="K1743" t="s">
        <v>62</v>
      </c>
      <c r="L1743" t="s">
        <v>16</v>
      </c>
    </row>
    <row r="1744" spans="1:12" x14ac:dyDescent="0.25">
      <c r="A1744">
        <v>202302</v>
      </c>
      <c r="B1744" t="s">
        <v>67</v>
      </c>
      <c r="C1744" t="s">
        <v>13</v>
      </c>
      <c r="D1744">
        <v>26</v>
      </c>
      <c r="E1744" t="s">
        <v>14</v>
      </c>
      <c r="F1744">
        <v>32</v>
      </c>
      <c r="G1744">
        <v>12</v>
      </c>
      <c r="H1744">
        <v>25</v>
      </c>
      <c r="I1744">
        <v>4</v>
      </c>
      <c r="J1744">
        <v>32</v>
      </c>
      <c r="K1744" t="s">
        <v>62</v>
      </c>
      <c r="L1744" t="s">
        <v>16</v>
      </c>
    </row>
    <row r="1745" spans="1:12" x14ac:dyDescent="0.25">
      <c r="A1745">
        <v>202302</v>
      </c>
      <c r="B1745" t="s">
        <v>68</v>
      </c>
      <c r="C1745" t="s">
        <v>13</v>
      </c>
      <c r="D1745" t="s">
        <v>14</v>
      </c>
      <c r="E1745" t="s">
        <v>14</v>
      </c>
      <c r="F1745">
        <v>24</v>
      </c>
      <c r="G1745">
        <v>16</v>
      </c>
      <c r="H1745">
        <v>26</v>
      </c>
      <c r="I1745">
        <v>6</v>
      </c>
      <c r="J1745">
        <v>26</v>
      </c>
      <c r="K1745" t="s">
        <v>18</v>
      </c>
      <c r="L1745" t="s">
        <v>16</v>
      </c>
    </row>
    <row r="1746" spans="1:12" x14ac:dyDescent="0.25">
      <c r="A1746">
        <v>202302</v>
      </c>
      <c r="B1746" t="s">
        <v>69</v>
      </c>
      <c r="C1746" t="s">
        <v>13</v>
      </c>
      <c r="D1746">
        <v>22</v>
      </c>
      <c r="E1746" t="s">
        <v>14</v>
      </c>
      <c r="F1746">
        <v>22</v>
      </c>
      <c r="G1746">
        <v>12</v>
      </c>
      <c r="H1746">
        <v>19</v>
      </c>
      <c r="I1746">
        <v>3</v>
      </c>
      <c r="J1746">
        <v>22</v>
      </c>
      <c r="K1746" t="s">
        <v>15</v>
      </c>
      <c r="L1746" t="s">
        <v>16</v>
      </c>
    </row>
    <row r="1747" spans="1:12" x14ac:dyDescent="0.25">
      <c r="A1747">
        <v>202302</v>
      </c>
      <c r="B1747" t="s">
        <v>70</v>
      </c>
      <c r="C1747" t="s">
        <v>13</v>
      </c>
      <c r="D1747">
        <v>16</v>
      </c>
      <c r="E1747" t="s">
        <v>14</v>
      </c>
      <c r="F1747">
        <v>24</v>
      </c>
      <c r="G1747">
        <v>11</v>
      </c>
      <c r="H1747">
        <v>24</v>
      </c>
      <c r="I1747">
        <v>2</v>
      </c>
      <c r="J1747">
        <v>24</v>
      </c>
      <c r="K1747" t="s">
        <v>62</v>
      </c>
      <c r="L1747" t="s">
        <v>16</v>
      </c>
    </row>
    <row r="1748" spans="1:12" x14ac:dyDescent="0.25">
      <c r="A1748">
        <v>202302</v>
      </c>
      <c r="B1748" t="s">
        <v>71</v>
      </c>
      <c r="C1748" t="s">
        <v>13</v>
      </c>
      <c r="D1748">
        <v>26</v>
      </c>
      <c r="E1748" t="s">
        <v>14</v>
      </c>
      <c r="F1748">
        <v>22</v>
      </c>
      <c r="G1748">
        <v>15</v>
      </c>
      <c r="H1748">
        <v>28</v>
      </c>
      <c r="I1748">
        <v>4</v>
      </c>
      <c r="J1748">
        <v>28</v>
      </c>
      <c r="K1748" t="s">
        <v>18</v>
      </c>
      <c r="L1748" t="s">
        <v>16</v>
      </c>
    </row>
    <row r="1749" spans="1:12" x14ac:dyDescent="0.25">
      <c r="A1749">
        <v>202302</v>
      </c>
      <c r="B1749" t="s">
        <v>72</v>
      </c>
      <c r="C1749" t="s">
        <v>13</v>
      </c>
      <c r="D1749">
        <v>23</v>
      </c>
      <c r="E1749" t="s">
        <v>14</v>
      </c>
      <c r="F1749">
        <v>22</v>
      </c>
      <c r="G1749">
        <v>11</v>
      </c>
      <c r="H1749">
        <v>25</v>
      </c>
      <c r="I1749">
        <v>5</v>
      </c>
      <c r="J1749">
        <v>25</v>
      </c>
      <c r="K1749" t="s">
        <v>18</v>
      </c>
      <c r="L1749" t="s">
        <v>16</v>
      </c>
    </row>
    <row r="1750" spans="1:12" x14ac:dyDescent="0.25">
      <c r="A1750">
        <v>202302</v>
      </c>
      <c r="B1750" t="s">
        <v>73</v>
      </c>
      <c r="C1750" t="s">
        <v>13</v>
      </c>
      <c r="D1750">
        <v>27</v>
      </c>
      <c r="E1750" t="s">
        <v>14</v>
      </c>
      <c r="F1750">
        <v>21</v>
      </c>
      <c r="G1750">
        <v>14</v>
      </c>
      <c r="H1750">
        <v>20</v>
      </c>
      <c r="I1750">
        <v>3</v>
      </c>
      <c r="J1750">
        <v>27</v>
      </c>
      <c r="K1750" t="s">
        <v>15</v>
      </c>
      <c r="L1750" t="s">
        <v>16</v>
      </c>
    </row>
    <row r="1751" spans="1:12" x14ac:dyDescent="0.25">
      <c r="A1751">
        <v>202302</v>
      </c>
      <c r="B1751" t="s">
        <v>74</v>
      </c>
      <c r="C1751" t="s">
        <v>13</v>
      </c>
      <c r="D1751">
        <v>20</v>
      </c>
      <c r="E1751" t="s">
        <v>14</v>
      </c>
      <c r="F1751">
        <v>21</v>
      </c>
      <c r="G1751">
        <v>11</v>
      </c>
      <c r="H1751">
        <v>21</v>
      </c>
      <c r="I1751">
        <v>3</v>
      </c>
      <c r="J1751">
        <v>21</v>
      </c>
      <c r="K1751" t="s">
        <v>62</v>
      </c>
      <c r="L1751" t="s">
        <v>16</v>
      </c>
    </row>
    <row r="1752" spans="1:12" x14ac:dyDescent="0.25">
      <c r="A1752">
        <v>202302</v>
      </c>
      <c r="B1752" t="s">
        <v>75</v>
      </c>
      <c r="C1752" t="s">
        <v>13</v>
      </c>
      <c r="D1752">
        <v>13</v>
      </c>
      <c r="E1752" t="s">
        <v>14</v>
      </c>
      <c r="F1752">
        <v>22</v>
      </c>
      <c r="G1752">
        <v>11</v>
      </c>
      <c r="H1752">
        <v>22</v>
      </c>
      <c r="I1752">
        <v>2</v>
      </c>
      <c r="J1752">
        <v>22</v>
      </c>
      <c r="K1752" t="s">
        <v>62</v>
      </c>
      <c r="L1752" t="s">
        <v>16</v>
      </c>
    </row>
    <row r="1753" spans="1:12" x14ac:dyDescent="0.25">
      <c r="A1753">
        <v>202302</v>
      </c>
      <c r="B1753" t="s">
        <v>76</v>
      </c>
      <c r="C1753" t="s">
        <v>13</v>
      </c>
      <c r="D1753">
        <v>21</v>
      </c>
      <c r="E1753" t="s">
        <v>14</v>
      </c>
      <c r="F1753">
        <v>24</v>
      </c>
      <c r="G1753">
        <v>11</v>
      </c>
      <c r="H1753">
        <v>21</v>
      </c>
      <c r="I1753">
        <v>2</v>
      </c>
      <c r="J1753">
        <v>24</v>
      </c>
      <c r="K1753" t="s">
        <v>62</v>
      </c>
      <c r="L1753" t="s">
        <v>16</v>
      </c>
    </row>
    <row r="1754" spans="1:12" x14ac:dyDescent="0.25">
      <c r="A1754">
        <v>202302</v>
      </c>
      <c r="B1754" t="s">
        <v>77</v>
      </c>
      <c r="C1754" t="s">
        <v>13</v>
      </c>
      <c r="D1754">
        <v>21</v>
      </c>
      <c r="E1754" t="s">
        <v>14</v>
      </c>
      <c r="F1754">
        <v>20</v>
      </c>
      <c r="G1754">
        <v>9</v>
      </c>
      <c r="H1754">
        <v>19</v>
      </c>
      <c r="I1754">
        <v>9</v>
      </c>
      <c r="J1754">
        <v>21</v>
      </c>
      <c r="K1754" t="s">
        <v>15</v>
      </c>
      <c r="L1754" t="s">
        <v>16</v>
      </c>
    </row>
    <row r="1755" spans="1:12" x14ac:dyDescent="0.25">
      <c r="A1755">
        <v>202302</v>
      </c>
      <c r="B1755" t="s">
        <v>78</v>
      </c>
      <c r="C1755" t="s">
        <v>13</v>
      </c>
      <c r="D1755">
        <v>50</v>
      </c>
      <c r="E1755" t="s">
        <v>14</v>
      </c>
      <c r="F1755">
        <v>17</v>
      </c>
      <c r="G1755">
        <v>16</v>
      </c>
      <c r="H1755">
        <v>24</v>
      </c>
      <c r="I1755">
        <v>17</v>
      </c>
      <c r="J1755">
        <v>50</v>
      </c>
      <c r="K1755" t="s">
        <v>15</v>
      </c>
      <c r="L1755" t="s">
        <v>16</v>
      </c>
    </row>
    <row r="1756" spans="1:12" x14ac:dyDescent="0.25">
      <c r="A1756">
        <v>202302</v>
      </c>
      <c r="B1756" t="s">
        <v>79</v>
      </c>
      <c r="C1756" t="s">
        <v>13</v>
      </c>
      <c r="D1756">
        <v>47</v>
      </c>
      <c r="E1756" t="s">
        <v>14</v>
      </c>
      <c r="F1756">
        <v>16</v>
      </c>
      <c r="G1756">
        <v>15</v>
      </c>
      <c r="H1756">
        <v>27</v>
      </c>
      <c r="I1756">
        <v>18</v>
      </c>
      <c r="J1756">
        <v>47</v>
      </c>
      <c r="K1756" t="s">
        <v>15</v>
      </c>
      <c r="L1756" t="s">
        <v>16</v>
      </c>
    </row>
    <row r="1757" spans="1:12" x14ac:dyDescent="0.25">
      <c r="A1757">
        <v>202302</v>
      </c>
      <c r="B1757" t="s">
        <v>80</v>
      </c>
      <c r="C1757" t="s">
        <v>13</v>
      </c>
      <c r="D1757">
        <v>30</v>
      </c>
      <c r="E1757" t="s">
        <v>14</v>
      </c>
      <c r="F1757">
        <v>15</v>
      </c>
      <c r="G1757">
        <v>11</v>
      </c>
      <c r="H1757">
        <v>20</v>
      </c>
      <c r="I1757">
        <v>8</v>
      </c>
      <c r="J1757">
        <v>30</v>
      </c>
      <c r="K1757" t="s">
        <v>15</v>
      </c>
      <c r="L1757" t="s">
        <v>16</v>
      </c>
    </row>
    <row r="1758" spans="1:12" x14ac:dyDescent="0.25">
      <c r="A1758">
        <v>202302</v>
      </c>
      <c r="B1758" t="s">
        <v>81</v>
      </c>
      <c r="C1758" t="s">
        <v>13</v>
      </c>
      <c r="D1758">
        <v>25</v>
      </c>
      <c r="E1758" t="s">
        <v>14</v>
      </c>
      <c r="F1758">
        <v>17</v>
      </c>
      <c r="G1758">
        <v>8</v>
      </c>
      <c r="H1758">
        <v>20</v>
      </c>
      <c r="I1758">
        <v>7</v>
      </c>
      <c r="J1758">
        <v>25</v>
      </c>
      <c r="K1758" t="s">
        <v>15</v>
      </c>
      <c r="L1758" t="s">
        <v>16</v>
      </c>
    </row>
    <row r="1759" spans="1:12" x14ac:dyDescent="0.25">
      <c r="A1759">
        <v>202302</v>
      </c>
      <c r="B1759" t="s">
        <v>82</v>
      </c>
      <c r="C1759" t="s">
        <v>13</v>
      </c>
      <c r="D1759">
        <v>18</v>
      </c>
      <c r="E1759" t="s">
        <v>14</v>
      </c>
      <c r="F1759">
        <v>17</v>
      </c>
      <c r="G1759">
        <v>8</v>
      </c>
      <c r="H1759">
        <v>22</v>
      </c>
      <c r="I1759">
        <v>9</v>
      </c>
      <c r="J1759">
        <v>22</v>
      </c>
      <c r="K1759" t="s">
        <v>18</v>
      </c>
      <c r="L1759" t="s">
        <v>16</v>
      </c>
    </row>
    <row r="1760" spans="1:12" x14ac:dyDescent="0.25">
      <c r="A1760">
        <v>202302</v>
      </c>
      <c r="B1760" t="s">
        <v>83</v>
      </c>
      <c r="C1760" t="s">
        <v>13</v>
      </c>
      <c r="D1760">
        <v>28</v>
      </c>
      <c r="E1760" t="s">
        <v>14</v>
      </c>
      <c r="F1760">
        <v>15</v>
      </c>
      <c r="G1760">
        <v>12</v>
      </c>
      <c r="H1760">
        <v>25</v>
      </c>
      <c r="I1760">
        <v>15</v>
      </c>
      <c r="J1760">
        <v>28</v>
      </c>
      <c r="K1760" t="s">
        <v>15</v>
      </c>
      <c r="L1760" t="s">
        <v>16</v>
      </c>
    </row>
    <row r="1761" spans="1:12" x14ac:dyDescent="0.25">
      <c r="A1761">
        <v>202302</v>
      </c>
      <c r="B1761" t="s">
        <v>57</v>
      </c>
      <c r="C1761" t="s">
        <v>13</v>
      </c>
      <c r="D1761">
        <v>18</v>
      </c>
      <c r="E1761" t="s">
        <v>14</v>
      </c>
      <c r="F1761">
        <v>13</v>
      </c>
      <c r="G1761">
        <v>11</v>
      </c>
      <c r="H1761">
        <v>28</v>
      </c>
      <c r="I1761">
        <v>18</v>
      </c>
      <c r="J1761">
        <v>28</v>
      </c>
      <c r="K1761" t="s">
        <v>18</v>
      </c>
      <c r="L1761" t="s">
        <v>16</v>
      </c>
    </row>
    <row r="1762" spans="1:12" x14ac:dyDescent="0.25">
      <c r="A1762">
        <v>202302</v>
      </c>
      <c r="B1762" t="s">
        <v>12</v>
      </c>
      <c r="C1762" t="s">
        <v>13</v>
      </c>
      <c r="D1762">
        <v>35</v>
      </c>
      <c r="E1762" t="s">
        <v>14</v>
      </c>
      <c r="F1762">
        <v>13</v>
      </c>
      <c r="G1762">
        <v>12</v>
      </c>
      <c r="H1762">
        <v>31</v>
      </c>
      <c r="I1762">
        <v>18</v>
      </c>
      <c r="J1762">
        <v>35</v>
      </c>
      <c r="K1762" t="s">
        <v>15</v>
      </c>
      <c r="L1762" t="s">
        <v>16</v>
      </c>
    </row>
    <row r="1763" spans="1:12" x14ac:dyDescent="0.25">
      <c r="A1763">
        <v>202302</v>
      </c>
      <c r="B1763" t="s">
        <v>17</v>
      </c>
      <c r="C1763" t="s">
        <v>13</v>
      </c>
      <c r="D1763">
        <v>23</v>
      </c>
      <c r="E1763" t="s">
        <v>14</v>
      </c>
      <c r="F1763">
        <v>14</v>
      </c>
      <c r="G1763">
        <v>9</v>
      </c>
      <c r="H1763">
        <v>32</v>
      </c>
      <c r="I1763">
        <v>11</v>
      </c>
      <c r="J1763">
        <v>32</v>
      </c>
      <c r="K1763" t="s">
        <v>18</v>
      </c>
      <c r="L1763" t="s">
        <v>16</v>
      </c>
    </row>
    <row r="1764" spans="1:12" x14ac:dyDescent="0.25">
      <c r="A1764">
        <v>202302</v>
      </c>
      <c r="B1764" t="s">
        <v>19</v>
      </c>
      <c r="C1764" t="s">
        <v>13</v>
      </c>
      <c r="D1764">
        <v>20</v>
      </c>
      <c r="E1764" t="s">
        <v>14</v>
      </c>
      <c r="F1764">
        <v>13</v>
      </c>
      <c r="G1764">
        <v>8</v>
      </c>
      <c r="H1764">
        <v>33</v>
      </c>
      <c r="I1764">
        <v>13</v>
      </c>
      <c r="J1764">
        <v>33</v>
      </c>
      <c r="K1764" t="s">
        <v>18</v>
      </c>
      <c r="L1764" t="s">
        <v>16</v>
      </c>
    </row>
    <row r="1765" spans="1:12" x14ac:dyDescent="0.25">
      <c r="A1765">
        <v>202302</v>
      </c>
      <c r="B1765" t="s">
        <v>20</v>
      </c>
      <c r="C1765" t="s">
        <v>13</v>
      </c>
      <c r="D1765">
        <v>30</v>
      </c>
      <c r="E1765" t="s">
        <v>14</v>
      </c>
      <c r="F1765">
        <v>21</v>
      </c>
      <c r="G1765">
        <v>11</v>
      </c>
      <c r="H1765">
        <v>28</v>
      </c>
      <c r="I1765">
        <v>18</v>
      </c>
      <c r="J1765">
        <v>30</v>
      </c>
      <c r="K1765" t="s">
        <v>15</v>
      </c>
      <c r="L1765" t="s">
        <v>16</v>
      </c>
    </row>
    <row r="1766" spans="1:12" x14ac:dyDescent="0.25">
      <c r="A1766">
        <v>202303</v>
      </c>
      <c r="B1766" t="s">
        <v>21</v>
      </c>
      <c r="C1766" t="s">
        <v>13</v>
      </c>
      <c r="D1766">
        <v>28</v>
      </c>
      <c r="E1766" t="s">
        <v>14</v>
      </c>
      <c r="F1766">
        <v>17</v>
      </c>
      <c r="G1766">
        <v>10</v>
      </c>
      <c r="H1766">
        <v>25</v>
      </c>
      <c r="I1766">
        <v>14</v>
      </c>
      <c r="J1766">
        <v>28</v>
      </c>
      <c r="K1766">
        <v>1</v>
      </c>
      <c r="L1766" t="s">
        <v>16</v>
      </c>
    </row>
    <row r="1767" spans="1:12" x14ac:dyDescent="0.25">
      <c r="A1767">
        <v>202303</v>
      </c>
      <c r="B1767" t="s">
        <v>23</v>
      </c>
      <c r="C1767" t="s">
        <v>13</v>
      </c>
      <c r="D1767">
        <v>30</v>
      </c>
      <c r="E1767" t="s">
        <v>14</v>
      </c>
      <c r="F1767">
        <v>16</v>
      </c>
      <c r="G1767">
        <v>12</v>
      </c>
      <c r="H1767">
        <v>19</v>
      </c>
      <c r="I1767">
        <v>15</v>
      </c>
      <c r="J1767">
        <v>30</v>
      </c>
      <c r="K1767">
        <v>1</v>
      </c>
      <c r="L1767" t="s">
        <v>16</v>
      </c>
    </row>
    <row r="1768" spans="1:12" x14ac:dyDescent="0.25">
      <c r="A1768">
        <v>202303</v>
      </c>
      <c r="B1768" t="s">
        <v>24</v>
      </c>
      <c r="C1768" t="s">
        <v>13</v>
      </c>
      <c r="D1768">
        <v>39</v>
      </c>
      <c r="E1768" t="s">
        <v>14</v>
      </c>
      <c r="F1768">
        <v>18</v>
      </c>
      <c r="G1768">
        <v>12</v>
      </c>
      <c r="H1768">
        <v>22</v>
      </c>
      <c r="I1768">
        <v>16</v>
      </c>
      <c r="J1768">
        <v>39</v>
      </c>
      <c r="K1768">
        <v>1</v>
      </c>
      <c r="L1768" t="s">
        <v>16</v>
      </c>
    </row>
    <row r="1769" spans="1:12" x14ac:dyDescent="0.25">
      <c r="A1769">
        <v>202303</v>
      </c>
      <c r="B1769" t="s">
        <v>25</v>
      </c>
      <c r="C1769" t="s">
        <v>13</v>
      </c>
      <c r="D1769">
        <v>25</v>
      </c>
      <c r="E1769" t="s">
        <v>14</v>
      </c>
      <c r="F1769">
        <v>15</v>
      </c>
      <c r="G1769">
        <v>14</v>
      </c>
      <c r="H1769">
        <v>22</v>
      </c>
      <c r="I1769">
        <v>13</v>
      </c>
      <c r="J1769">
        <v>25</v>
      </c>
      <c r="K1769">
        <v>1</v>
      </c>
      <c r="L1769" t="s">
        <v>16</v>
      </c>
    </row>
    <row r="1770" spans="1:12" x14ac:dyDescent="0.25">
      <c r="A1770">
        <v>202303</v>
      </c>
      <c r="B1770" t="s">
        <v>27</v>
      </c>
      <c r="C1770" t="s">
        <v>13</v>
      </c>
      <c r="D1770">
        <v>28</v>
      </c>
      <c r="E1770" t="s">
        <v>14</v>
      </c>
      <c r="F1770">
        <v>16</v>
      </c>
      <c r="G1770">
        <v>12</v>
      </c>
      <c r="H1770">
        <v>21</v>
      </c>
      <c r="I1770">
        <v>12</v>
      </c>
      <c r="J1770">
        <v>28</v>
      </c>
      <c r="K1770">
        <v>1</v>
      </c>
      <c r="L1770" t="s">
        <v>16</v>
      </c>
    </row>
    <row r="1771" spans="1:12" x14ac:dyDescent="0.25">
      <c r="A1771">
        <v>202303</v>
      </c>
      <c r="B1771" t="s">
        <v>28</v>
      </c>
      <c r="C1771" t="s">
        <v>13</v>
      </c>
      <c r="D1771">
        <v>17</v>
      </c>
      <c r="E1771" t="s">
        <v>14</v>
      </c>
      <c r="F1771">
        <v>14</v>
      </c>
      <c r="G1771">
        <v>9</v>
      </c>
      <c r="H1771">
        <v>20</v>
      </c>
      <c r="I1771">
        <v>7</v>
      </c>
      <c r="J1771">
        <v>20</v>
      </c>
      <c r="K1771">
        <v>5</v>
      </c>
      <c r="L1771" t="s">
        <v>16</v>
      </c>
    </row>
    <row r="1772" spans="1:12" x14ac:dyDescent="0.25">
      <c r="A1772">
        <v>202303</v>
      </c>
      <c r="B1772" t="s">
        <v>29</v>
      </c>
      <c r="C1772" t="s">
        <v>13</v>
      </c>
      <c r="D1772">
        <v>35</v>
      </c>
      <c r="E1772" t="s">
        <v>14</v>
      </c>
      <c r="F1772">
        <v>18</v>
      </c>
      <c r="G1772">
        <v>10</v>
      </c>
      <c r="H1772">
        <v>23</v>
      </c>
      <c r="I1772">
        <v>9</v>
      </c>
      <c r="J1772">
        <v>35</v>
      </c>
      <c r="K1772">
        <v>1</v>
      </c>
      <c r="L1772" t="s">
        <v>16</v>
      </c>
    </row>
    <row r="1773" spans="1:12" x14ac:dyDescent="0.25">
      <c r="A1773">
        <v>202303</v>
      </c>
      <c r="B1773" t="s">
        <v>31</v>
      </c>
      <c r="C1773" t="s">
        <v>13</v>
      </c>
      <c r="D1773">
        <v>32</v>
      </c>
      <c r="E1773" t="s">
        <v>14</v>
      </c>
      <c r="F1773">
        <v>22</v>
      </c>
      <c r="G1773">
        <v>10</v>
      </c>
      <c r="H1773">
        <v>23</v>
      </c>
      <c r="I1773">
        <v>14</v>
      </c>
      <c r="J1773">
        <v>32</v>
      </c>
      <c r="K1773">
        <v>1</v>
      </c>
      <c r="L1773" t="s">
        <v>16</v>
      </c>
    </row>
    <row r="1774" spans="1:12" x14ac:dyDescent="0.25">
      <c r="A1774">
        <v>202303</v>
      </c>
      <c r="B1774" t="s">
        <v>32</v>
      </c>
      <c r="C1774" t="s">
        <v>13</v>
      </c>
      <c r="D1774">
        <v>41</v>
      </c>
      <c r="E1774" t="s">
        <v>14</v>
      </c>
      <c r="F1774">
        <v>15</v>
      </c>
      <c r="G1774">
        <v>19</v>
      </c>
      <c r="H1774">
        <v>28</v>
      </c>
      <c r="I1774">
        <v>21</v>
      </c>
      <c r="J1774">
        <v>41</v>
      </c>
      <c r="K1774">
        <v>1</v>
      </c>
      <c r="L1774" t="s">
        <v>16</v>
      </c>
    </row>
    <row r="1775" spans="1:12" x14ac:dyDescent="0.25">
      <c r="A1775">
        <v>202303</v>
      </c>
      <c r="B1775" t="s">
        <v>33</v>
      </c>
      <c r="C1775" t="s">
        <v>13</v>
      </c>
      <c r="D1775">
        <v>53</v>
      </c>
      <c r="E1775" t="s">
        <v>14</v>
      </c>
      <c r="F1775">
        <v>15</v>
      </c>
      <c r="G1775">
        <v>16</v>
      </c>
      <c r="H1775">
        <v>29</v>
      </c>
      <c r="I1775">
        <v>14</v>
      </c>
      <c r="J1775">
        <v>53</v>
      </c>
      <c r="K1775">
        <v>1</v>
      </c>
      <c r="L1775" t="s">
        <v>30</v>
      </c>
    </row>
    <row r="1776" spans="1:12" x14ac:dyDescent="0.25">
      <c r="A1776">
        <v>202303</v>
      </c>
      <c r="B1776" t="s">
        <v>34</v>
      </c>
      <c r="C1776" t="s">
        <v>13</v>
      </c>
      <c r="D1776">
        <v>50</v>
      </c>
      <c r="E1776" t="s">
        <v>14</v>
      </c>
      <c r="F1776">
        <v>14</v>
      </c>
      <c r="G1776">
        <v>16</v>
      </c>
      <c r="H1776">
        <v>35</v>
      </c>
      <c r="I1776">
        <v>20</v>
      </c>
      <c r="J1776">
        <v>50</v>
      </c>
      <c r="K1776">
        <v>1</v>
      </c>
      <c r="L1776" t="s">
        <v>16</v>
      </c>
    </row>
    <row r="1777" spans="1:12" x14ac:dyDescent="0.25">
      <c r="A1777">
        <v>202303</v>
      </c>
      <c r="B1777" t="s">
        <v>35</v>
      </c>
      <c r="C1777" t="s">
        <v>13</v>
      </c>
      <c r="D1777">
        <v>60</v>
      </c>
      <c r="E1777" t="s">
        <v>14</v>
      </c>
      <c r="F1777">
        <v>15</v>
      </c>
      <c r="G1777">
        <v>21</v>
      </c>
      <c r="H1777">
        <v>37</v>
      </c>
      <c r="I1777">
        <v>22</v>
      </c>
      <c r="J1777">
        <v>60</v>
      </c>
      <c r="K1777">
        <v>1</v>
      </c>
      <c r="L1777" t="s">
        <v>30</v>
      </c>
    </row>
    <row r="1778" spans="1:12" x14ac:dyDescent="0.25">
      <c r="A1778">
        <v>202303</v>
      </c>
      <c r="B1778" t="s">
        <v>36</v>
      </c>
      <c r="C1778" t="s">
        <v>13</v>
      </c>
      <c r="D1778">
        <v>57</v>
      </c>
      <c r="E1778" t="s">
        <v>14</v>
      </c>
      <c r="F1778">
        <v>17</v>
      </c>
      <c r="G1778">
        <v>16</v>
      </c>
      <c r="H1778">
        <v>34</v>
      </c>
      <c r="I1778">
        <v>20</v>
      </c>
      <c r="J1778">
        <v>57</v>
      </c>
      <c r="K1778">
        <v>1</v>
      </c>
      <c r="L1778" t="s">
        <v>30</v>
      </c>
    </row>
    <row r="1779" spans="1:12" x14ac:dyDescent="0.25">
      <c r="A1779">
        <v>202303</v>
      </c>
      <c r="B1779" t="s">
        <v>37</v>
      </c>
      <c r="C1779" t="s">
        <v>13</v>
      </c>
      <c r="D1779">
        <v>56</v>
      </c>
      <c r="E1779" t="s">
        <v>14</v>
      </c>
      <c r="F1779">
        <v>18</v>
      </c>
      <c r="G1779">
        <v>13</v>
      </c>
      <c r="H1779">
        <v>28</v>
      </c>
      <c r="I1779">
        <v>18</v>
      </c>
      <c r="J1779">
        <v>56</v>
      </c>
      <c r="K1779">
        <v>1</v>
      </c>
      <c r="L1779" t="s">
        <v>30</v>
      </c>
    </row>
    <row r="1780" spans="1:12" x14ac:dyDescent="0.25">
      <c r="A1780">
        <v>202303</v>
      </c>
      <c r="B1780" t="s">
        <v>38</v>
      </c>
      <c r="C1780" t="s">
        <v>13</v>
      </c>
      <c r="D1780">
        <v>26</v>
      </c>
      <c r="E1780" t="s">
        <v>14</v>
      </c>
      <c r="F1780">
        <v>15</v>
      </c>
      <c r="G1780">
        <v>10</v>
      </c>
      <c r="H1780">
        <v>33</v>
      </c>
      <c r="I1780">
        <v>13</v>
      </c>
      <c r="J1780">
        <v>33</v>
      </c>
      <c r="K1780">
        <v>5</v>
      </c>
      <c r="L1780" t="s">
        <v>16</v>
      </c>
    </row>
    <row r="1781" spans="1:12" x14ac:dyDescent="0.25">
      <c r="A1781">
        <v>202303</v>
      </c>
      <c r="B1781" t="s">
        <v>39</v>
      </c>
      <c r="C1781" t="s">
        <v>13</v>
      </c>
      <c r="D1781">
        <v>59</v>
      </c>
      <c r="E1781" t="s">
        <v>14</v>
      </c>
      <c r="F1781">
        <v>14</v>
      </c>
      <c r="G1781">
        <v>27</v>
      </c>
      <c r="H1781">
        <v>24</v>
      </c>
      <c r="I1781">
        <v>35</v>
      </c>
      <c r="J1781">
        <v>59</v>
      </c>
      <c r="K1781">
        <v>1</v>
      </c>
      <c r="L1781" t="s">
        <v>30</v>
      </c>
    </row>
    <row r="1782" spans="1:12" x14ac:dyDescent="0.25">
      <c r="A1782">
        <v>202303</v>
      </c>
      <c r="B1782" t="s">
        <v>40</v>
      </c>
      <c r="C1782" t="s">
        <v>13</v>
      </c>
      <c r="D1782">
        <v>52</v>
      </c>
      <c r="E1782" t="s">
        <v>14</v>
      </c>
      <c r="F1782">
        <v>14</v>
      </c>
      <c r="G1782">
        <v>15</v>
      </c>
      <c r="H1782">
        <v>33</v>
      </c>
      <c r="I1782">
        <v>17</v>
      </c>
      <c r="J1782">
        <v>52</v>
      </c>
      <c r="K1782">
        <v>1</v>
      </c>
      <c r="L1782" t="s">
        <v>30</v>
      </c>
    </row>
    <row r="1783" spans="1:12" x14ac:dyDescent="0.25">
      <c r="A1783">
        <v>202303</v>
      </c>
      <c r="B1783" t="s">
        <v>41</v>
      </c>
      <c r="C1783" t="s">
        <v>13</v>
      </c>
      <c r="D1783">
        <v>52</v>
      </c>
      <c r="E1783" t="s">
        <v>14</v>
      </c>
      <c r="F1783">
        <v>14</v>
      </c>
      <c r="G1783">
        <v>14</v>
      </c>
      <c r="H1783">
        <v>37</v>
      </c>
      <c r="I1783">
        <v>20</v>
      </c>
      <c r="J1783">
        <v>52</v>
      </c>
      <c r="K1783">
        <v>1</v>
      </c>
      <c r="L1783" t="s">
        <v>30</v>
      </c>
    </row>
    <row r="1784" spans="1:12" x14ac:dyDescent="0.25">
      <c r="A1784">
        <v>202303</v>
      </c>
      <c r="B1784" t="s">
        <v>42</v>
      </c>
      <c r="C1784" t="s">
        <v>13</v>
      </c>
      <c r="D1784">
        <v>50</v>
      </c>
      <c r="E1784" t="s">
        <v>14</v>
      </c>
      <c r="F1784">
        <v>14</v>
      </c>
      <c r="G1784">
        <v>14</v>
      </c>
      <c r="H1784">
        <v>37</v>
      </c>
      <c r="I1784">
        <v>18</v>
      </c>
      <c r="J1784">
        <v>50</v>
      </c>
      <c r="K1784">
        <v>1</v>
      </c>
      <c r="L1784" t="s">
        <v>16</v>
      </c>
    </row>
    <row r="1785" spans="1:12" x14ac:dyDescent="0.25">
      <c r="A1785">
        <v>202303</v>
      </c>
      <c r="B1785" t="s">
        <v>43</v>
      </c>
      <c r="C1785" t="s">
        <v>13</v>
      </c>
      <c r="D1785">
        <v>57</v>
      </c>
      <c r="E1785" t="s">
        <v>14</v>
      </c>
      <c r="F1785">
        <v>16</v>
      </c>
      <c r="G1785">
        <v>16</v>
      </c>
      <c r="H1785">
        <v>41</v>
      </c>
      <c r="I1785">
        <v>18</v>
      </c>
      <c r="J1785">
        <v>57</v>
      </c>
      <c r="K1785">
        <v>1</v>
      </c>
      <c r="L1785" t="s">
        <v>30</v>
      </c>
    </row>
    <row r="1786" spans="1:12" x14ac:dyDescent="0.25">
      <c r="A1786">
        <v>202303</v>
      </c>
      <c r="B1786" t="s">
        <v>44</v>
      </c>
      <c r="C1786" t="s">
        <v>13</v>
      </c>
      <c r="D1786">
        <v>53</v>
      </c>
      <c r="E1786" t="s">
        <v>14</v>
      </c>
      <c r="F1786">
        <v>16</v>
      </c>
      <c r="G1786">
        <v>18</v>
      </c>
      <c r="H1786">
        <v>38</v>
      </c>
      <c r="I1786">
        <v>28</v>
      </c>
      <c r="J1786">
        <v>53</v>
      </c>
      <c r="K1786">
        <v>1</v>
      </c>
      <c r="L1786" t="s">
        <v>30</v>
      </c>
    </row>
    <row r="1787" spans="1:12" x14ac:dyDescent="0.25">
      <c r="A1787">
        <v>202303</v>
      </c>
      <c r="B1787" t="s">
        <v>45</v>
      </c>
      <c r="C1787" t="s">
        <v>13</v>
      </c>
      <c r="D1787">
        <v>46</v>
      </c>
      <c r="E1787" t="s">
        <v>14</v>
      </c>
      <c r="F1787">
        <v>14</v>
      </c>
      <c r="G1787">
        <v>11</v>
      </c>
      <c r="H1787">
        <v>46</v>
      </c>
      <c r="I1787">
        <v>14</v>
      </c>
      <c r="J1787">
        <v>46</v>
      </c>
      <c r="K1787">
        <v>1</v>
      </c>
      <c r="L1787" t="s">
        <v>16</v>
      </c>
    </row>
    <row r="1788" spans="1:12" x14ac:dyDescent="0.25">
      <c r="A1788">
        <v>202303</v>
      </c>
      <c r="B1788" t="s">
        <v>47</v>
      </c>
      <c r="C1788" t="s">
        <v>13</v>
      </c>
      <c r="D1788">
        <v>38</v>
      </c>
      <c r="E1788" t="s">
        <v>14</v>
      </c>
      <c r="F1788">
        <v>14</v>
      </c>
      <c r="G1788">
        <v>9</v>
      </c>
      <c r="H1788">
        <v>39</v>
      </c>
      <c r="I1788">
        <v>13</v>
      </c>
      <c r="J1788">
        <v>39</v>
      </c>
      <c r="K1788">
        <v>5</v>
      </c>
      <c r="L1788" t="s">
        <v>16</v>
      </c>
    </row>
    <row r="1789" spans="1:12" x14ac:dyDescent="0.25">
      <c r="A1789">
        <v>202303</v>
      </c>
      <c r="B1789" t="s">
        <v>48</v>
      </c>
      <c r="C1789" t="s">
        <v>13</v>
      </c>
      <c r="D1789">
        <v>53</v>
      </c>
      <c r="E1789" t="s">
        <v>14</v>
      </c>
      <c r="F1789">
        <v>14</v>
      </c>
      <c r="G1789">
        <v>13</v>
      </c>
      <c r="H1789">
        <v>43</v>
      </c>
      <c r="I1789">
        <v>17</v>
      </c>
      <c r="J1789">
        <v>53</v>
      </c>
      <c r="K1789">
        <v>1</v>
      </c>
      <c r="L1789" t="s">
        <v>30</v>
      </c>
    </row>
    <row r="1790" spans="1:12" x14ac:dyDescent="0.25">
      <c r="A1790">
        <v>202303</v>
      </c>
      <c r="B1790" t="s">
        <v>49</v>
      </c>
      <c r="C1790" t="s">
        <v>13</v>
      </c>
      <c r="D1790">
        <v>49</v>
      </c>
      <c r="E1790" t="s">
        <v>14</v>
      </c>
      <c r="F1790">
        <v>16</v>
      </c>
      <c r="G1790">
        <v>10</v>
      </c>
      <c r="H1790">
        <v>35</v>
      </c>
      <c r="I1790">
        <v>14</v>
      </c>
      <c r="J1790">
        <v>49</v>
      </c>
      <c r="K1790">
        <v>1</v>
      </c>
      <c r="L1790" t="s">
        <v>16</v>
      </c>
    </row>
    <row r="1791" spans="1:12" x14ac:dyDescent="0.25">
      <c r="A1791">
        <v>202303</v>
      </c>
      <c r="B1791" t="s">
        <v>50</v>
      </c>
      <c r="C1791" t="s">
        <v>13</v>
      </c>
      <c r="D1791">
        <v>37</v>
      </c>
      <c r="E1791" t="s">
        <v>14</v>
      </c>
      <c r="F1791">
        <v>17</v>
      </c>
      <c r="G1791">
        <v>12</v>
      </c>
      <c r="H1791">
        <v>36</v>
      </c>
      <c r="I1791">
        <v>18</v>
      </c>
      <c r="J1791">
        <v>37</v>
      </c>
      <c r="K1791">
        <v>1</v>
      </c>
      <c r="L1791" t="s">
        <v>16</v>
      </c>
    </row>
    <row r="1792" spans="1:12" x14ac:dyDescent="0.25">
      <c r="A1792">
        <v>202303</v>
      </c>
      <c r="B1792" t="s">
        <v>51</v>
      </c>
      <c r="C1792" t="s">
        <v>13</v>
      </c>
      <c r="D1792">
        <v>38</v>
      </c>
      <c r="E1792" t="s">
        <v>14</v>
      </c>
      <c r="F1792">
        <v>15</v>
      </c>
      <c r="G1792">
        <v>12</v>
      </c>
      <c r="H1792">
        <v>30</v>
      </c>
      <c r="I1792">
        <v>15</v>
      </c>
      <c r="J1792">
        <v>38</v>
      </c>
      <c r="K1792">
        <v>1</v>
      </c>
      <c r="L1792" t="s">
        <v>16</v>
      </c>
    </row>
    <row r="1793" spans="1:12" x14ac:dyDescent="0.25">
      <c r="A1793">
        <v>202303</v>
      </c>
      <c r="B1793" t="s">
        <v>52</v>
      </c>
      <c r="C1793" t="s">
        <v>13</v>
      </c>
      <c r="D1793">
        <v>60</v>
      </c>
      <c r="E1793" t="s">
        <v>14</v>
      </c>
      <c r="F1793">
        <v>18</v>
      </c>
      <c r="G1793">
        <v>25</v>
      </c>
      <c r="H1793">
        <v>29</v>
      </c>
      <c r="I1793">
        <v>21</v>
      </c>
      <c r="J1793">
        <v>60</v>
      </c>
      <c r="K1793">
        <v>1</v>
      </c>
      <c r="L1793" t="s">
        <v>30</v>
      </c>
    </row>
    <row r="1794" spans="1:12" x14ac:dyDescent="0.25">
      <c r="A1794">
        <v>202303</v>
      </c>
      <c r="B1794" t="s">
        <v>53</v>
      </c>
      <c r="C1794" t="s">
        <v>13</v>
      </c>
      <c r="D1794">
        <v>60</v>
      </c>
      <c r="E1794" t="s">
        <v>14</v>
      </c>
      <c r="F1794">
        <v>15</v>
      </c>
      <c r="G1794">
        <v>30</v>
      </c>
      <c r="H1794">
        <v>28</v>
      </c>
      <c r="I1794">
        <v>19</v>
      </c>
      <c r="J1794">
        <v>60</v>
      </c>
      <c r="K1794">
        <v>1</v>
      </c>
      <c r="L1794" t="s">
        <v>30</v>
      </c>
    </row>
    <row r="1795" spans="1:12" x14ac:dyDescent="0.25">
      <c r="A1795">
        <v>202303</v>
      </c>
      <c r="B1795" t="s">
        <v>54</v>
      </c>
      <c r="C1795" t="s">
        <v>13</v>
      </c>
      <c r="D1795">
        <v>52</v>
      </c>
      <c r="E1795" t="s">
        <v>14</v>
      </c>
      <c r="F1795">
        <v>21</v>
      </c>
      <c r="G1795">
        <v>25</v>
      </c>
      <c r="H1795">
        <v>26</v>
      </c>
      <c r="I1795">
        <v>19</v>
      </c>
      <c r="J1795">
        <v>52</v>
      </c>
      <c r="K1795">
        <v>1</v>
      </c>
      <c r="L1795" t="s">
        <v>30</v>
      </c>
    </row>
    <row r="1796" spans="1:12" x14ac:dyDescent="0.25">
      <c r="A1796">
        <v>202303</v>
      </c>
      <c r="B1796" t="s">
        <v>55</v>
      </c>
      <c r="C1796" t="s">
        <v>13</v>
      </c>
      <c r="D1796">
        <v>51</v>
      </c>
      <c r="E1796" t="s">
        <v>14</v>
      </c>
      <c r="F1796">
        <v>20</v>
      </c>
      <c r="G1796">
        <v>11</v>
      </c>
      <c r="H1796">
        <v>35</v>
      </c>
      <c r="I1796">
        <v>16</v>
      </c>
      <c r="J1796">
        <v>51</v>
      </c>
      <c r="K1796">
        <v>1</v>
      </c>
      <c r="L1796" t="s">
        <v>30</v>
      </c>
    </row>
    <row r="1797" spans="1:12" x14ac:dyDescent="0.25">
      <c r="A1797">
        <v>202304</v>
      </c>
      <c r="B1797" t="s">
        <v>198</v>
      </c>
      <c r="C1797" t="s">
        <v>13</v>
      </c>
      <c r="D1797" t="s">
        <v>14</v>
      </c>
      <c r="E1797" t="s">
        <v>14</v>
      </c>
      <c r="F1797" t="s">
        <v>14</v>
      </c>
      <c r="G1797" t="s">
        <v>14</v>
      </c>
      <c r="H1797" t="s">
        <v>14</v>
      </c>
      <c r="I1797" t="s">
        <v>14</v>
      </c>
      <c r="J1797">
        <v>0</v>
      </c>
      <c r="K1797" t="s">
        <v>14</v>
      </c>
      <c r="L1797" t="s">
        <v>46</v>
      </c>
    </row>
    <row r="1798" spans="1:12" x14ac:dyDescent="0.25">
      <c r="A1798">
        <v>202304</v>
      </c>
      <c r="B1798" t="s">
        <v>199</v>
      </c>
      <c r="C1798" t="s">
        <v>13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  <c r="J1798">
        <v>0</v>
      </c>
      <c r="K1798" t="s">
        <v>14</v>
      </c>
      <c r="L1798" t="s">
        <v>46</v>
      </c>
    </row>
    <row r="1799" spans="1:12" x14ac:dyDescent="0.25">
      <c r="A1799">
        <v>202304</v>
      </c>
      <c r="B1799" t="s">
        <v>200</v>
      </c>
      <c r="C1799" t="s">
        <v>13</v>
      </c>
      <c r="D1799" t="s">
        <v>14</v>
      </c>
      <c r="E1799" t="s">
        <v>14</v>
      </c>
      <c r="F1799" t="s">
        <v>14</v>
      </c>
      <c r="G1799" t="s">
        <v>14</v>
      </c>
      <c r="H1799" t="s">
        <v>14</v>
      </c>
      <c r="I1799" t="s">
        <v>14</v>
      </c>
      <c r="J1799">
        <v>0</v>
      </c>
      <c r="K1799" t="s">
        <v>14</v>
      </c>
      <c r="L1799" t="s">
        <v>46</v>
      </c>
    </row>
    <row r="1800" spans="1:12" x14ac:dyDescent="0.25">
      <c r="A1800">
        <v>202304</v>
      </c>
      <c r="B1800" t="s">
        <v>201</v>
      </c>
      <c r="C1800" t="s">
        <v>13</v>
      </c>
      <c r="D1800">
        <v>39</v>
      </c>
      <c r="E1800" t="s">
        <v>14</v>
      </c>
      <c r="F1800">
        <v>18</v>
      </c>
      <c r="G1800">
        <v>11</v>
      </c>
      <c r="H1800">
        <v>31</v>
      </c>
      <c r="I1800">
        <v>11</v>
      </c>
      <c r="J1800">
        <v>39</v>
      </c>
      <c r="K1800" t="s">
        <v>15</v>
      </c>
      <c r="L1800" t="s">
        <v>16</v>
      </c>
    </row>
    <row r="1801" spans="1:12" x14ac:dyDescent="0.25">
      <c r="A1801">
        <v>202304</v>
      </c>
      <c r="B1801" t="s">
        <v>202</v>
      </c>
      <c r="C1801" t="s">
        <v>13</v>
      </c>
      <c r="D1801">
        <v>36</v>
      </c>
      <c r="E1801" t="s">
        <v>14</v>
      </c>
      <c r="F1801">
        <v>19</v>
      </c>
      <c r="G1801">
        <v>9</v>
      </c>
      <c r="H1801">
        <v>24</v>
      </c>
      <c r="I1801">
        <v>12</v>
      </c>
      <c r="J1801">
        <v>36</v>
      </c>
      <c r="K1801" t="s">
        <v>15</v>
      </c>
      <c r="L1801" t="s">
        <v>16</v>
      </c>
    </row>
    <row r="1802" spans="1:12" x14ac:dyDescent="0.25">
      <c r="A1802">
        <v>202304</v>
      </c>
      <c r="B1802" t="s">
        <v>203</v>
      </c>
      <c r="C1802" t="s">
        <v>13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  <c r="J1802">
        <v>0</v>
      </c>
      <c r="K1802" t="s">
        <v>14</v>
      </c>
      <c r="L1802" t="s">
        <v>46</v>
      </c>
    </row>
    <row r="1803" spans="1:12" x14ac:dyDescent="0.25">
      <c r="A1803">
        <v>202304</v>
      </c>
      <c r="B1803" t="s">
        <v>204</v>
      </c>
      <c r="C1803" t="s">
        <v>13</v>
      </c>
      <c r="D1803">
        <v>37</v>
      </c>
      <c r="E1803" t="s">
        <v>14</v>
      </c>
      <c r="F1803">
        <v>18</v>
      </c>
      <c r="G1803">
        <v>9</v>
      </c>
      <c r="H1803">
        <v>24</v>
      </c>
      <c r="I1803">
        <v>11</v>
      </c>
      <c r="J1803">
        <v>37</v>
      </c>
      <c r="K1803" t="s">
        <v>15</v>
      </c>
      <c r="L1803" t="s">
        <v>16</v>
      </c>
    </row>
    <row r="1804" spans="1:12" x14ac:dyDescent="0.25">
      <c r="A1804">
        <v>202304</v>
      </c>
      <c r="B1804" t="s">
        <v>205</v>
      </c>
      <c r="C1804" t="s">
        <v>13</v>
      </c>
      <c r="D1804">
        <v>58</v>
      </c>
      <c r="E1804" t="s">
        <v>14</v>
      </c>
      <c r="F1804">
        <v>20</v>
      </c>
      <c r="G1804">
        <v>10</v>
      </c>
      <c r="H1804">
        <v>44</v>
      </c>
      <c r="I1804">
        <v>14</v>
      </c>
      <c r="J1804">
        <v>58</v>
      </c>
      <c r="K1804" t="s">
        <v>15</v>
      </c>
      <c r="L1804" t="s">
        <v>30</v>
      </c>
    </row>
    <row r="1805" spans="1:12" x14ac:dyDescent="0.25">
      <c r="A1805">
        <v>202304</v>
      </c>
      <c r="B1805" t="s">
        <v>206</v>
      </c>
      <c r="C1805" t="s">
        <v>13</v>
      </c>
      <c r="D1805">
        <v>57</v>
      </c>
      <c r="E1805" t="s">
        <v>14</v>
      </c>
      <c r="F1805">
        <v>24</v>
      </c>
      <c r="G1805">
        <v>12</v>
      </c>
      <c r="H1805">
        <v>33</v>
      </c>
      <c r="I1805">
        <v>15</v>
      </c>
      <c r="J1805">
        <v>57</v>
      </c>
      <c r="K1805" t="s">
        <v>15</v>
      </c>
      <c r="L1805" t="s">
        <v>30</v>
      </c>
    </row>
    <row r="1806" spans="1:12" x14ac:dyDescent="0.25">
      <c r="A1806">
        <v>202304</v>
      </c>
      <c r="B1806" t="s">
        <v>207</v>
      </c>
      <c r="C1806" t="s">
        <v>13</v>
      </c>
      <c r="D1806">
        <v>27</v>
      </c>
      <c r="E1806" t="s">
        <v>14</v>
      </c>
      <c r="F1806">
        <v>16</v>
      </c>
      <c r="G1806">
        <v>6</v>
      </c>
      <c r="H1806">
        <v>28</v>
      </c>
      <c r="I1806">
        <v>9</v>
      </c>
      <c r="J1806">
        <v>28</v>
      </c>
      <c r="K1806" t="s">
        <v>18</v>
      </c>
      <c r="L1806" t="s">
        <v>16</v>
      </c>
    </row>
    <row r="1807" spans="1:12" x14ac:dyDescent="0.25">
      <c r="A1807">
        <v>202304</v>
      </c>
      <c r="B1807" t="s">
        <v>208</v>
      </c>
      <c r="C1807" t="s">
        <v>13</v>
      </c>
      <c r="D1807">
        <v>23</v>
      </c>
      <c r="E1807" t="s">
        <v>14</v>
      </c>
      <c r="F1807">
        <v>15</v>
      </c>
      <c r="G1807">
        <v>5</v>
      </c>
      <c r="H1807">
        <v>26</v>
      </c>
      <c r="I1807">
        <v>5</v>
      </c>
      <c r="J1807">
        <v>26</v>
      </c>
      <c r="K1807" t="s">
        <v>18</v>
      </c>
      <c r="L1807" t="s">
        <v>16</v>
      </c>
    </row>
    <row r="1808" spans="1:12" x14ac:dyDescent="0.25">
      <c r="A1808">
        <v>202304</v>
      </c>
      <c r="B1808" t="s">
        <v>209</v>
      </c>
      <c r="C1808" t="s">
        <v>13</v>
      </c>
      <c r="D1808">
        <v>15</v>
      </c>
      <c r="E1808" t="s">
        <v>14</v>
      </c>
      <c r="F1808">
        <v>15</v>
      </c>
      <c r="G1808">
        <v>5</v>
      </c>
      <c r="H1808">
        <v>24</v>
      </c>
      <c r="I1808">
        <v>4</v>
      </c>
      <c r="J1808">
        <v>24</v>
      </c>
      <c r="K1808" t="s">
        <v>18</v>
      </c>
      <c r="L1808" t="s">
        <v>16</v>
      </c>
    </row>
    <row r="1809" spans="1:12" x14ac:dyDescent="0.25">
      <c r="A1809">
        <v>202304</v>
      </c>
      <c r="B1809" t="s">
        <v>210</v>
      </c>
      <c r="C1809" t="s">
        <v>13</v>
      </c>
      <c r="D1809">
        <v>17</v>
      </c>
      <c r="E1809" t="s">
        <v>14</v>
      </c>
      <c r="F1809">
        <v>14</v>
      </c>
      <c r="G1809">
        <v>5</v>
      </c>
      <c r="H1809">
        <v>28</v>
      </c>
      <c r="I1809">
        <v>4</v>
      </c>
      <c r="J1809">
        <v>28</v>
      </c>
      <c r="K1809" t="s">
        <v>18</v>
      </c>
      <c r="L1809" t="s">
        <v>16</v>
      </c>
    </row>
    <row r="1810" spans="1:12" x14ac:dyDescent="0.25">
      <c r="A1810">
        <v>202304</v>
      </c>
      <c r="B1810" t="s">
        <v>211</v>
      </c>
      <c r="C1810" t="s">
        <v>13</v>
      </c>
      <c r="D1810">
        <v>28</v>
      </c>
      <c r="E1810" t="s">
        <v>14</v>
      </c>
      <c r="F1810">
        <v>16</v>
      </c>
      <c r="G1810">
        <v>7</v>
      </c>
      <c r="H1810">
        <v>29</v>
      </c>
      <c r="I1810">
        <v>9</v>
      </c>
      <c r="J1810">
        <v>29</v>
      </c>
      <c r="K1810" t="s">
        <v>18</v>
      </c>
      <c r="L1810" t="s">
        <v>16</v>
      </c>
    </row>
    <row r="1811" spans="1:12" x14ac:dyDescent="0.25">
      <c r="A1811">
        <v>202304</v>
      </c>
      <c r="B1811" t="s">
        <v>212</v>
      </c>
      <c r="C1811" t="s">
        <v>13</v>
      </c>
      <c r="D1811">
        <v>40</v>
      </c>
      <c r="E1811" t="s">
        <v>14</v>
      </c>
      <c r="F1811">
        <v>18</v>
      </c>
      <c r="G1811">
        <v>12</v>
      </c>
      <c r="H1811">
        <v>34</v>
      </c>
      <c r="I1811">
        <v>16</v>
      </c>
      <c r="J1811">
        <v>40</v>
      </c>
      <c r="K1811" t="s">
        <v>15</v>
      </c>
      <c r="L1811" t="s">
        <v>16</v>
      </c>
    </row>
    <row r="1812" spans="1:12" x14ac:dyDescent="0.25">
      <c r="A1812">
        <v>202304</v>
      </c>
      <c r="B1812" t="s">
        <v>213</v>
      </c>
      <c r="C1812" t="s">
        <v>13</v>
      </c>
      <c r="D1812">
        <v>31</v>
      </c>
      <c r="E1812" t="s">
        <v>14</v>
      </c>
      <c r="F1812">
        <v>15</v>
      </c>
      <c r="G1812">
        <v>7</v>
      </c>
      <c r="H1812">
        <v>35</v>
      </c>
      <c r="I1812">
        <v>8</v>
      </c>
      <c r="J1812">
        <v>35</v>
      </c>
      <c r="K1812" t="s">
        <v>18</v>
      </c>
      <c r="L1812" t="s">
        <v>16</v>
      </c>
    </row>
    <row r="1813" spans="1:12" x14ac:dyDescent="0.25">
      <c r="A1813">
        <v>202304</v>
      </c>
      <c r="B1813" t="s">
        <v>214</v>
      </c>
      <c r="C1813" t="s">
        <v>13</v>
      </c>
      <c r="D1813">
        <v>19</v>
      </c>
      <c r="E1813" t="s">
        <v>14</v>
      </c>
      <c r="F1813">
        <v>15</v>
      </c>
      <c r="G1813">
        <v>6</v>
      </c>
      <c r="H1813">
        <v>35</v>
      </c>
      <c r="I1813">
        <v>7</v>
      </c>
      <c r="J1813">
        <v>35</v>
      </c>
      <c r="K1813" t="s">
        <v>18</v>
      </c>
      <c r="L1813" t="s">
        <v>16</v>
      </c>
    </row>
    <row r="1814" spans="1:12" x14ac:dyDescent="0.25">
      <c r="A1814">
        <v>202304</v>
      </c>
      <c r="B1814" t="s">
        <v>215</v>
      </c>
      <c r="C1814" t="s">
        <v>13</v>
      </c>
      <c r="D1814">
        <v>49</v>
      </c>
      <c r="E1814" t="s">
        <v>14</v>
      </c>
      <c r="F1814">
        <v>16</v>
      </c>
      <c r="G1814">
        <v>9</v>
      </c>
      <c r="H1814">
        <v>50</v>
      </c>
      <c r="I1814">
        <v>14</v>
      </c>
      <c r="J1814">
        <v>50</v>
      </c>
      <c r="K1814" t="s">
        <v>18</v>
      </c>
      <c r="L1814" t="s">
        <v>16</v>
      </c>
    </row>
    <row r="1815" spans="1:12" x14ac:dyDescent="0.25">
      <c r="A1815">
        <v>202304</v>
      </c>
      <c r="B1815" t="s">
        <v>216</v>
      </c>
      <c r="C1815" t="s">
        <v>13</v>
      </c>
      <c r="D1815">
        <v>48</v>
      </c>
      <c r="E1815" t="s">
        <v>14</v>
      </c>
      <c r="F1815">
        <v>15</v>
      </c>
      <c r="G1815">
        <v>12</v>
      </c>
      <c r="H1815">
        <v>51</v>
      </c>
      <c r="I1815">
        <v>16</v>
      </c>
      <c r="J1815">
        <v>51</v>
      </c>
      <c r="K1815" t="s">
        <v>18</v>
      </c>
      <c r="L1815" t="s">
        <v>30</v>
      </c>
    </row>
    <row r="1816" spans="1:12" x14ac:dyDescent="0.25">
      <c r="A1816">
        <v>202304</v>
      </c>
      <c r="B1816" t="s">
        <v>148</v>
      </c>
      <c r="C1816" t="s">
        <v>13</v>
      </c>
      <c r="D1816">
        <v>51</v>
      </c>
      <c r="E1816" t="s">
        <v>14</v>
      </c>
      <c r="F1816">
        <v>15</v>
      </c>
      <c r="G1816">
        <v>12</v>
      </c>
      <c r="H1816">
        <v>50</v>
      </c>
      <c r="I1816">
        <v>15</v>
      </c>
      <c r="J1816">
        <v>51</v>
      </c>
      <c r="K1816" t="s">
        <v>15</v>
      </c>
      <c r="L1816" t="s">
        <v>30</v>
      </c>
    </row>
    <row r="1817" spans="1:12" x14ac:dyDescent="0.25">
      <c r="A1817">
        <v>202304</v>
      </c>
      <c r="B1817" t="s">
        <v>149</v>
      </c>
      <c r="C1817" t="s">
        <v>13</v>
      </c>
      <c r="D1817">
        <v>35</v>
      </c>
      <c r="E1817" t="s">
        <v>14</v>
      </c>
      <c r="F1817">
        <v>15</v>
      </c>
      <c r="G1817">
        <v>9</v>
      </c>
      <c r="H1817">
        <v>55</v>
      </c>
      <c r="I1817">
        <v>12</v>
      </c>
      <c r="J1817">
        <v>55</v>
      </c>
      <c r="K1817" t="s">
        <v>18</v>
      </c>
      <c r="L1817" t="s">
        <v>30</v>
      </c>
    </row>
    <row r="1818" spans="1:12" x14ac:dyDescent="0.25">
      <c r="A1818">
        <v>202304</v>
      </c>
      <c r="B1818" t="s">
        <v>150</v>
      </c>
      <c r="C1818" t="s">
        <v>13</v>
      </c>
      <c r="D1818">
        <v>40</v>
      </c>
      <c r="E1818" t="s">
        <v>14</v>
      </c>
      <c r="F1818">
        <v>15</v>
      </c>
      <c r="G1818">
        <v>7</v>
      </c>
      <c r="H1818">
        <v>49</v>
      </c>
      <c r="I1818">
        <v>12</v>
      </c>
      <c r="J1818">
        <v>49</v>
      </c>
      <c r="K1818" t="s">
        <v>18</v>
      </c>
      <c r="L1818" t="s">
        <v>16</v>
      </c>
    </row>
    <row r="1819" spans="1:12" x14ac:dyDescent="0.25">
      <c r="A1819">
        <v>202304</v>
      </c>
      <c r="B1819" t="s">
        <v>151</v>
      </c>
      <c r="C1819" t="s">
        <v>13</v>
      </c>
      <c r="D1819">
        <v>35</v>
      </c>
      <c r="E1819" t="s">
        <v>14</v>
      </c>
      <c r="F1819">
        <v>15</v>
      </c>
      <c r="G1819">
        <v>2</v>
      </c>
      <c r="H1819">
        <v>53</v>
      </c>
      <c r="I1819">
        <v>8</v>
      </c>
      <c r="J1819">
        <v>53</v>
      </c>
      <c r="K1819" t="s">
        <v>18</v>
      </c>
      <c r="L1819" t="s">
        <v>30</v>
      </c>
    </row>
    <row r="1820" spans="1:12" x14ac:dyDescent="0.25">
      <c r="A1820">
        <v>202304</v>
      </c>
      <c r="B1820" t="s">
        <v>152</v>
      </c>
      <c r="C1820" t="s">
        <v>13</v>
      </c>
      <c r="D1820">
        <v>39</v>
      </c>
      <c r="E1820" t="s">
        <v>14</v>
      </c>
      <c r="F1820">
        <v>15</v>
      </c>
      <c r="G1820">
        <v>8</v>
      </c>
      <c r="H1820">
        <v>47</v>
      </c>
      <c r="I1820">
        <v>14</v>
      </c>
      <c r="J1820">
        <v>47</v>
      </c>
      <c r="K1820" t="s">
        <v>18</v>
      </c>
      <c r="L1820" t="s">
        <v>16</v>
      </c>
    </row>
    <row r="1821" spans="1:12" x14ac:dyDescent="0.25">
      <c r="A1821">
        <v>202304</v>
      </c>
      <c r="B1821" t="s">
        <v>153</v>
      </c>
      <c r="C1821" t="s">
        <v>13</v>
      </c>
      <c r="D1821">
        <v>34</v>
      </c>
      <c r="E1821" t="s">
        <v>14</v>
      </c>
      <c r="F1821">
        <v>15</v>
      </c>
      <c r="G1821" t="s">
        <v>14</v>
      </c>
      <c r="H1821">
        <v>47</v>
      </c>
      <c r="I1821">
        <v>10</v>
      </c>
      <c r="J1821">
        <v>47</v>
      </c>
      <c r="K1821" t="s">
        <v>18</v>
      </c>
      <c r="L1821" t="s">
        <v>16</v>
      </c>
    </row>
    <row r="1822" spans="1:12" x14ac:dyDescent="0.25">
      <c r="A1822">
        <v>202304</v>
      </c>
      <c r="B1822" t="s">
        <v>154</v>
      </c>
      <c r="C1822" t="s">
        <v>13</v>
      </c>
      <c r="D1822">
        <v>44</v>
      </c>
      <c r="E1822" t="s">
        <v>14</v>
      </c>
      <c r="F1822">
        <v>15</v>
      </c>
      <c r="G1822">
        <v>11</v>
      </c>
      <c r="H1822">
        <v>44</v>
      </c>
      <c r="I1822">
        <v>15</v>
      </c>
      <c r="J1822">
        <v>44</v>
      </c>
      <c r="K1822" t="s">
        <v>15</v>
      </c>
      <c r="L1822" t="s">
        <v>16</v>
      </c>
    </row>
    <row r="1823" spans="1:12" x14ac:dyDescent="0.25">
      <c r="A1823">
        <v>202304</v>
      </c>
      <c r="B1823" t="s">
        <v>155</v>
      </c>
      <c r="C1823" t="s">
        <v>13</v>
      </c>
      <c r="D1823">
        <v>48</v>
      </c>
      <c r="E1823" t="s">
        <v>14</v>
      </c>
      <c r="F1823">
        <v>15</v>
      </c>
      <c r="G1823">
        <v>10</v>
      </c>
      <c r="H1823">
        <v>48</v>
      </c>
      <c r="I1823">
        <v>19</v>
      </c>
      <c r="J1823">
        <v>48</v>
      </c>
      <c r="K1823" t="s">
        <v>15</v>
      </c>
      <c r="L1823" t="s">
        <v>16</v>
      </c>
    </row>
    <row r="1824" spans="1:12" x14ac:dyDescent="0.25">
      <c r="A1824">
        <v>202304</v>
      </c>
      <c r="B1824" t="s">
        <v>156</v>
      </c>
      <c r="C1824" t="s">
        <v>13</v>
      </c>
      <c r="D1824">
        <v>31</v>
      </c>
      <c r="E1824" t="s">
        <v>14</v>
      </c>
      <c r="F1824">
        <v>14</v>
      </c>
      <c r="G1824" t="s">
        <v>14</v>
      </c>
      <c r="H1824">
        <v>49</v>
      </c>
      <c r="I1824">
        <v>11</v>
      </c>
      <c r="J1824">
        <v>49</v>
      </c>
      <c r="K1824" t="s">
        <v>18</v>
      </c>
      <c r="L1824" t="s">
        <v>16</v>
      </c>
    </row>
    <row r="1825" spans="1:12" x14ac:dyDescent="0.25">
      <c r="A1825">
        <v>202304</v>
      </c>
      <c r="B1825" t="s">
        <v>157</v>
      </c>
      <c r="C1825" t="s">
        <v>13</v>
      </c>
      <c r="D1825">
        <v>45</v>
      </c>
      <c r="E1825" t="s">
        <v>14</v>
      </c>
      <c r="F1825">
        <v>14</v>
      </c>
      <c r="G1825">
        <v>10</v>
      </c>
      <c r="H1825">
        <v>48</v>
      </c>
      <c r="I1825">
        <v>18</v>
      </c>
      <c r="J1825">
        <v>48</v>
      </c>
      <c r="K1825" t="s">
        <v>18</v>
      </c>
      <c r="L1825" t="s">
        <v>16</v>
      </c>
    </row>
    <row r="1826" spans="1:12" x14ac:dyDescent="0.25">
      <c r="A1826">
        <v>202304</v>
      </c>
      <c r="B1826" t="s">
        <v>158</v>
      </c>
      <c r="C1826" t="s">
        <v>13</v>
      </c>
      <c r="D1826">
        <v>59</v>
      </c>
      <c r="E1826" t="s">
        <v>14</v>
      </c>
      <c r="F1826">
        <v>14</v>
      </c>
      <c r="G1826">
        <v>12</v>
      </c>
      <c r="H1826">
        <v>53</v>
      </c>
      <c r="I1826">
        <v>21</v>
      </c>
      <c r="J1826">
        <v>59</v>
      </c>
      <c r="K1826" t="s">
        <v>15</v>
      </c>
      <c r="L1826" t="s">
        <v>30</v>
      </c>
    </row>
  </sheetData>
  <sortState xmlns:xlrd2="http://schemas.microsoft.com/office/spreadsheetml/2017/richdata2" ref="A2:L1826">
    <sortCondition ref="C2:C1826"/>
    <sortCondition ref="B2:B18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FB45-056C-42BB-9C12-DBA1C7080E96}">
  <dimension ref="A1:AK106"/>
  <sheetViews>
    <sheetView topLeftCell="A67" workbookViewId="0">
      <selection activeCell="N21" sqref="N21"/>
    </sheetView>
  </sheetViews>
  <sheetFormatPr defaultRowHeight="15" x14ac:dyDescent="0.25"/>
  <cols>
    <col min="2" max="2" width="11" customWidth="1"/>
    <col min="4" max="4" width="11.140625" customWidth="1"/>
    <col min="6" max="6" width="12" customWidth="1"/>
    <col min="8" max="8" width="10.85546875" customWidth="1"/>
    <col min="10" max="10" width="10.7109375" customWidth="1"/>
    <col min="12" max="12" width="11.140625" customWidth="1"/>
    <col min="14" max="14" width="14.5703125" customWidth="1"/>
    <col min="17" max="17" width="11.42578125" customWidth="1"/>
    <col min="18" max="18" width="11.5703125" customWidth="1"/>
    <col min="19" max="19" width="16.42578125" customWidth="1"/>
    <col min="20" max="20" width="10.5703125" customWidth="1"/>
    <col min="22" max="22" width="14.7109375" customWidth="1"/>
    <col min="25" max="25" width="12.140625" customWidth="1"/>
    <col min="26" max="26" width="11" customWidth="1"/>
    <col min="27" max="27" width="12.7109375" customWidth="1"/>
    <col min="28" max="28" width="10.28515625" customWidth="1"/>
  </cols>
  <sheetData>
    <row r="1" spans="1:37" x14ac:dyDescent="0.25">
      <c r="A1" s="70" t="s">
        <v>15</v>
      </c>
      <c r="B1" s="71"/>
      <c r="C1" s="72" t="s">
        <v>401</v>
      </c>
      <c r="D1" s="72"/>
      <c r="E1" s="72" t="s">
        <v>62</v>
      </c>
      <c r="F1" s="72"/>
      <c r="G1" s="72" t="s">
        <v>402</v>
      </c>
      <c r="H1" s="72"/>
      <c r="I1" s="72" t="s">
        <v>18</v>
      </c>
      <c r="J1" s="72"/>
      <c r="K1" s="72" t="s">
        <v>400</v>
      </c>
      <c r="L1" s="73"/>
      <c r="M1" s="47"/>
      <c r="N1" s="1" t="s">
        <v>15</v>
      </c>
      <c r="O1" s="56"/>
      <c r="P1" s="47"/>
      <c r="Q1" s="4" t="s">
        <v>403</v>
      </c>
      <c r="R1" s="5" t="s">
        <v>404</v>
      </c>
      <c r="S1" s="6" t="s">
        <v>405</v>
      </c>
      <c r="T1" s="7" t="s">
        <v>399</v>
      </c>
      <c r="U1" s="47"/>
      <c r="V1" s="1" t="s">
        <v>401</v>
      </c>
      <c r="W1" s="56"/>
      <c r="X1" s="47"/>
      <c r="Y1" s="4" t="s">
        <v>403</v>
      </c>
      <c r="Z1" s="5" t="s">
        <v>404</v>
      </c>
      <c r="AA1" s="6" t="s">
        <v>405</v>
      </c>
      <c r="AB1" s="7" t="s">
        <v>399</v>
      </c>
      <c r="AC1" s="47"/>
      <c r="AD1" s="47"/>
      <c r="AE1" s="47"/>
      <c r="AF1" s="47"/>
      <c r="AG1" s="47"/>
      <c r="AH1" s="47"/>
      <c r="AI1" s="47"/>
      <c r="AJ1" s="47"/>
      <c r="AK1" s="47"/>
    </row>
    <row r="2" spans="1:37" x14ac:dyDescent="0.25">
      <c r="A2" s="20" t="s">
        <v>412</v>
      </c>
      <c r="B2" s="16" t="s">
        <v>399</v>
      </c>
      <c r="C2" s="16" t="s">
        <v>412</v>
      </c>
      <c r="D2" s="16" t="s">
        <v>399</v>
      </c>
      <c r="E2" s="16" t="s">
        <v>412</v>
      </c>
      <c r="F2" s="16" t="s">
        <v>399</v>
      </c>
      <c r="G2" s="16" t="s">
        <v>412</v>
      </c>
      <c r="H2" s="16" t="s">
        <v>399</v>
      </c>
      <c r="I2" s="16" t="s">
        <v>412</v>
      </c>
      <c r="J2" s="16" t="s">
        <v>399</v>
      </c>
      <c r="K2" s="16" t="s">
        <v>412</v>
      </c>
      <c r="L2" s="21" t="s">
        <v>399</v>
      </c>
      <c r="M2" s="47"/>
      <c r="N2" s="61" t="s">
        <v>406</v>
      </c>
      <c r="O2" s="9">
        <f>MIN($A$3:$A$100)</f>
        <v>20</v>
      </c>
      <c r="P2" s="47"/>
      <c r="Q2" s="8">
        <f>O2</f>
        <v>20</v>
      </c>
      <c r="R2" s="14">
        <f>Q2+$O$6-1</f>
        <v>25</v>
      </c>
      <c r="S2" s="14" t="str">
        <f>CONCATENATE(Q2," - ",R2)</f>
        <v>20 - 25</v>
      </c>
      <c r="T2" s="9">
        <f t="shared" ref="T2:T11" si="0">SUMIFS($B$3:$B$100, $A$3:$A$100, "&gt;="&amp;Q2,  $A$3:$A$100, "&lt;="&amp;R2)</f>
        <v>10</v>
      </c>
      <c r="U2" s="47"/>
      <c r="V2" s="62" t="s">
        <v>406</v>
      </c>
      <c r="W2" s="9">
        <f>MIN($C$3:$C$100)</f>
        <v>16</v>
      </c>
      <c r="X2" s="47"/>
      <c r="Y2" s="8">
        <f>W2</f>
        <v>16</v>
      </c>
      <c r="Z2" s="14">
        <f>Y2+$W$6-1</f>
        <v>26</v>
      </c>
      <c r="AA2" s="14" t="str">
        <f>CONCATENATE(Y2," - ",Z2)</f>
        <v>16 - 26</v>
      </c>
      <c r="AB2" s="9">
        <f t="shared" ref="AB2:AB11" si="1">SUMIFS($D$3:$D$100, $C$3:$C$100, "&gt;="&amp;Y2,  $C$3:$C$100, "&lt;="&amp;Z2)</f>
        <v>4</v>
      </c>
      <c r="AC2" s="47"/>
      <c r="AD2" s="47"/>
      <c r="AE2" s="47"/>
      <c r="AF2" s="47"/>
      <c r="AG2" s="47"/>
      <c r="AH2" s="47"/>
      <c r="AI2" s="47"/>
      <c r="AJ2" s="47"/>
      <c r="AK2" s="47"/>
    </row>
    <row r="3" spans="1:37" x14ac:dyDescent="0.25">
      <c r="A3" s="2" cm="1">
        <f t="array" ref="A3:A57">_xlfn._xlws.SORT(_xlfn.UNIQUE(Sort!$D$2:$D$366))</f>
        <v>20</v>
      </c>
      <c r="B3" s="58">
        <f>COUNTIF(Sort!$D$2:$D$366, A3)</f>
        <v>1</v>
      </c>
      <c r="C3" s="57" cm="1">
        <f t="array" ref="C3:C85">_xlfn._xlws.SORT(_xlfn.UNIQUE(Sort!$E$2:$E$366))</f>
        <v>16</v>
      </c>
      <c r="D3" s="58">
        <f>COUNTIF(Sort!$E$2:$E$366, C3)</f>
        <v>1</v>
      </c>
      <c r="E3" s="57" cm="1">
        <f t="array" ref="E3:E31">_xlfn._xlws.SORT(_xlfn.UNIQUE(Sort!$F$2:$F$366))</f>
        <v>30</v>
      </c>
      <c r="F3" s="58">
        <f>COUNTIF(Sort!$F$2:$F$366, E3)</f>
        <v>5</v>
      </c>
      <c r="G3" s="57" cm="1">
        <f t="array" ref="G3:G20">_xlfn._xlws.SORT(_xlfn.UNIQUE(Sort!$G$2:$G$366))</f>
        <v>3</v>
      </c>
      <c r="H3" s="58">
        <f>COUNTIF(Sort!$G$2:$G$366, G3)</f>
        <v>1</v>
      </c>
      <c r="I3" s="57" cm="1">
        <f t="array" ref="I3:I43">_xlfn._xlws.SORT(_xlfn.UNIQUE(Sort!$H$2:$H$366))</f>
        <v>4</v>
      </c>
      <c r="J3" s="58">
        <f>COUNTIF(Sort!$H$2:$H$366, I3)</f>
        <v>1</v>
      </c>
      <c r="K3" s="57" cm="1">
        <f t="array" ref="K3:K44">_xlfn._xlws.SORT(_xlfn.UNIQUE(Sort!$I$2:$I$366))</f>
        <v>4</v>
      </c>
      <c r="L3" s="3">
        <f>COUNTIF(Sort!$I$2:$I$366, K3)</f>
        <v>1</v>
      </c>
      <c r="M3" s="47"/>
      <c r="N3" s="62" t="s">
        <v>407</v>
      </c>
      <c r="O3" s="9">
        <f>MAX($A$3:$A$100)</f>
        <v>77</v>
      </c>
      <c r="P3" s="47"/>
      <c r="Q3" s="8">
        <f>R2+1</f>
        <v>26</v>
      </c>
      <c r="R3" s="14">
        <f t="shared" ref="R3:R11" si="2">Q3+$O$6-1</f>
        <v>31</v>
      </c>
      <c r="S3" s="14" t="str">
        <f t="shared" ref="S3:S11" si="3">CONCATENATE(Q3," - ",R3)</f>
        <v>26 - 31</v>
      </c>
      <c r="T3" s="9">
        <f t="shared" si="0"/>
        <v>27</v>
      </c>
      <c r="U3" s="47"/>
      <c r="V3" s="62" t="s">
        <v>407</v>
      </c>
      <c r="W3" s="9">
        <f>MAX($C$3:$C$100)</f>
        <v>122</v>
      </c>
      <c r="X3" s="47"/>
      <c r="Y3" s="8">
        <f>Z2+1</f>
        <v>27</v>
      </c>
      <c r="Z3" s="14">
        <f t="shared" ref="Z3:Z11" si="4">Y3+$W$6-1</f>
        <v>37</v>
      </c>
      <c r="AA3" s="14" t="str">
        <f t="shared" ref="AA3:AA11" si="5">CONCATENATE(Y3," - ",Z3)</f>
        <v>27 - 37</v>
      </c>
      <c r="AB3" s="9">
        <f t="shared" si="1"/>
        <v>14</v>
      </c>
      <c r="AC3" s="47"/>
      <c r="AD3" s="47"/>
      <c r="AE3" s="47"/>
      <c r="AF3" s="47"/>
      <c r="AG3" s="47"/>
      <c r="AH3" s="47"/>
      <c r="AI3" s="47"/>
      <c r="AJ3" s="47"/>
      <c r="AK3" s="47"/>
    </row>
    <row r="4" spans="1:37" x14ac:dyDescent="0.25">
      <c r="A4" s="2">
        <v>21</v>
      </c>
      <c r="B4" s="58">
        <f>COUNTIF(Sort!$D$2:$D$366, A4)</f>
        <v>2</v>
      </c>
      <c r="C4" s="57">
        <v>18</v>
      </c>
      <c r="D4" s="58">
        <f>COUNTIF(Sort!$E$2:$E$366, C4)</f>
        <v>1</v>
      </c>
      <c r="E4" s="57">
        <v>31</v>
      </c>
      <c r="F4" s="58">
        <f>COUNTIF(Sort!$F$2:$F$366, E4)</f>
        <v>2</v>
      </c>
      <c r="G4" s="57">
        <v>4</v>
      </c>
      <c r="H4" s="58">
        <f>COUNTIF(Sort!$G$2:$G$366, G4)</f>
        <v>4</v>
      </c>
      <c r="I4" s="57">
        <v>8</v>
      </c>
      <c r="J4" s="58">
        <f>COUNTIF(Sort!$H$2:$H$366, I4)</f>
        <v>1</v>
      </c>
      <c r="K4" s="57">
        <v>5</v>
      </c>
      <c r="L4" s="3">
        <f>COUNTIF(Sort!$I$2:$I$366, K4)</f>
        <v>5</v>
      </c>
      <c r="M4" s="47"/>
      <c r="N4" s="62" t="s">
        <v>408</v>
      </c>
      <c r="O4" s="9">
        <f>SUMIF($A$3:$A$100,"&lt;&gt;-",$B$3:$B$100)</f>
        <v>361</v>
      </c>
      <c r="P4" s="47"/>
      <c r="Q4" s="8">
        <f t="shared" ref="Q4:Q11" si="6">R3+1</f>
        <v>32</v>
      </c>
      <c r="R4" s="14">
        <f t="shared" si="2"/>
        <v>37</v>
      </c>
      <c r="S4" s="14" t="str">
        <f t="shared" si="3"/>
        <v>32 - 37</v>
      </c>
      <c r="T4" s="9">
        <f t="shared" si="0"/>
        <v>26</v>
      </c>
      <c r="U4" s="47"/>
      <c r="V4" s="62" t="s">
        <v>408</v>
      </c>
      <c r="W4" s="9">
        <f>SUMIF($C$3:$C$100,"&lt;&gt;-",$D$3:$D$100)</f>
        <v>361</v>
      </c>
      <c r="X4" s="47"/>
      <c r="Y4" s="8">
        <f t="shared" ref="Y4:Y11" si="7">Z3+1</f>
        <v>38</v>
      </c>
      <c r="Z4" s="14">
        <f t="shared" si="4"/>
        <v>48</v>
      </c>
      <c r="AA4" s="14" t="str">
        <f t="shared" si="5"/>
        <v>38 - 48</v>
      </c>
      <c r="AB4" s="9">
        <f t="shared" si="1"/>
        <v>32</v>
      </c>
      <c r="AC4" s="47"/>
      <c r="AD4" s="47"/>
      <c r="AE4" s="47"/>
      <c r="AF4" s="47"/>
      <c r="AG4" s="47"/>
      <c r="AH4" s="47"/>
      <c r="AI4" s="47"/>
      <c r="AJ4" s="47"/>
      <c r="AK4" s="47"/>
    </row>
    <row r="5" spans="1:37" x14ac:dyDescent="0.25">
      <c r="A5" s="2">
        <v>23</v>
      </c>
      <c r="B5" s="58">
        <f>COUNTIF(Sort!$D$2:$D$366, A5)</f>
        <v>2</v>
      </c>
      <c r="C5" s="57">
        <v>21</v>
      </c>
      <c r="D5" s="58">
        <f>COUNTIF(Sort!$E$2:$E$366, C5)</f>
        <v>1</v>
      </c>
      <c r="E5" s="57">
        <v>32</v>
      </c>
      <c r="F5" s="58">
        <f>COUNTIF(Sort!$F$2:$F$366, E5)</f>
        <v>2</v>
      </c>
      <c r="G5" s="57">
        <v>5</v>
      </c>
      <c r="H5" s="58">
        <f>COUNTIF(Sort!$G$2:$G$366, G5)</f>
        <v>14</v>
      </c>
      <c r="I5" s="57">
        <v>9</v>
      </c>
      <c r="J5" s="58">
        <f>COUNTIF(Sort!$H$2:$H$366, I5)</f>
        <v>5</v>
      </c>
      <c r="K5" s="57">
        <v>6</v>
      </c>
      <c r="L5" s="3">
        <f>COUNTIF(Sort!$I$2:$I$366, K5)</f>
        <v>3</v>
      </c>
      <c r="M5" s="47"/>
      <c r="N5" s="62" t="s">
        <v>409</v>
      </c>
      <c r="O5" s="9">
        <f>ROUNDUP(1 + 3.3*LOG10(O4), 0)</f>
        <v>10</v>
      </c>
      <c r="P5" s="47"/>
      <c r="Q5" s="8">
        <f t="shared" si="6"/>
        <v>38</v>
      </c>
      <c r="R5" s="14">
        <f t="shared" si="2"/>
        <v>43</v>
      </c>
      <c r="S5" s="14" t="str">
        <f t="shared" si="3"/>
        <v>38 - 43</v>
      </c>
      <c r="T5" s="9">
        <f t="shared" si="0"/>
        <v>29</v>
      </c>
      <c r="U5" s="47"/>
      <c r="V5" s="62" t="s">
        <v>409</v>
      </c>
      <c r="W5" s="9">
        <f>ROUNDUP(1 + 3.3*LOG10(W4), 0)</f>
        <v>10</v>
      </c>
      <c r="X5" s="47"/>
      <c r="Y5" s="8">
        <f t="shared" si="7"/>
        <v>49</v>
      </c>
      <c r="Z5" s="14">
        <f t="shared" si="4"/>
        <v>59</v>
      </c>
      <c r="AA5" s="14" t="str">
        <f t="shared" si="5"/>
        <v>49 - 59</v>
      </c>
      <c r="AB5" s="9">
        <f t="shared" si="1"/>
        <v>37</v>
      </c>
      <c r="AC5" s="47"/>
      <c r="AD5" s="47"/>
      <c r="AE5" s="47"/>
      <c r="AF5" s="47"/>
      <c r="AG5" s="47"/>
      <c r="AH5" s="47"/>
      <c r="AI5" s="47"/>
      <c r="AJ5" s="47"/>
      <c r="AK5" s="47"/>
    </row>
    <row r="6" spans="1:37" ht="15.75" thickBot="1" x14ac:dyDescent="0.3">
      <c r="A6" s="2">
        <v>24</v>
      </c>
      <c r="B6" s="58">
        <f>COUNTIF(Sort!$D$2:$D$366, A6)</f>
        <v>1</v>
      </c>
      <c r="C6" s="57">
        <v>26</v>
      </c>
      <c r="D6" s="58">
        <f>COUNTIF(Sort!$E$2:$E$366, C6)</f>
        <v>1</v>
      </c>
      <c r="E6" s="57">
        <v>33</v>
      </c>
      <c r="F6" s="58">
        <f>COUNTIF(Sort!$F$2:$F$366, E6)</f>
        <v>1</v>
      </c>
      <c r="G6" s="57">
        <v>6</v>
      </c>
      <c r="H6" s="58">
        <f>COUNTIF(Sort!$G$2:$G$366, G6)</f>
        <v>20</v>
      </c>
      <c r="I6" s="57">
        <v>10</v>
      </c>
      <c r="J6" s="58">
        <f>COUNTIF(Sort!$H$2:$H$366, I6)</f>
        <v>4</v>
      </c>
      <c r="K6" s="57">
        <v>7</v>
      </c>
      <c r="L6" s="3">
        <f>COUNTIF(Sort!$I$2:$I$366, K6)</f>
        <v>9</v>
      </c>
      <c r="M6" s="47"/>
      <c r="N6" s="63" t="s">
        <v>410</v>
      </c>
      <c r="O6" s="64">
        <f>ROUNDUP((O3-O2)/O5,0)</f>
        <v>6</v>
      </c>
      <c r="P6" s="47"/>
      <c r="Q6" s="8">
        <f t="shared" si="6"/>
        <v>44</v>
      </c>
      <c r="R6" s="14">
        <f t="shared" si="2"/>
        <v>49</v>
      </c>
      <c r="S6" s="14" t="str">
        <f t="shared" si="3"/>
        <v>44 - 49</v>
      </c>
      <c r="T6" s="9">
        <f t="shared" si="0"/>
        <v>32</v>
      </c>
      <c r="U6" s="47"/>
      <c r="V6" s="63" t="s">
        <v>410</v>
      </c>
      <c r="W6" s="64">
        <f>ROUNDUP((W3-W2)/W5,0)</f>
        <v>11</v>
      </c>
      <c r="X6" s="47"/>
      <c r="Y6" s="8">
        <f t="shared" si="7"/>
        <v>60</v>
      </c>
      <c r="Z6" s="14">
        <f t="shared" si="4"/>
        <v>70</v>
      </c>
      <c r="AA6" s="14" t="str">
        <f t="shared" si="5"/>
        <v>60 - 70</v>
      </c>
      <c r="AB6" s="9">
        <f t="shared" si="1"/>
        <v>50</v>
      </c>
      <c r="AC6" s="47"/>
      <c r="AD6" s="47"/>
      <c r="AE6" s="47"/>
      <c r="AF6" s="47"/>
      <c r="AG6" s="47"/>
      <c r="AH6" s="47"/>
      <c r="AI6" s="47"/>
      <c r="AJ6" s="47"/>
      <c r="AK6" s="47"/>
    </row>
    <row r="7" spans="1:37" x14ac:dyDescent="0.25">
      <c r="A7" s="2">
        <v>25</v>
      </c>
      <c r="B7" s="58">
        <f>COUNTIF(Sort!$D$2:$D$366, A7)</f>
        <v>4</v>
      </c>
      <c r="C7" s="57">
        <v>27</v>
      </c>
      <c r="D7" s="58">
        <f>COUNTIF(Sort!$E$2:$E$366, C7)</f>
        <v>1</v>
      </c>
      <c r="E7" s="57">
        <v>34</v>
      </c>
      <c r="F7" s="58">
        <f>COUNTIF(Sort!$F$2:$F$366, E7)</f>
        <v>6</v>
      </c>
      <c r="G7" s="57">
        <v>7</v>
      </c>
      <c r="H7" s="58">
        <f>COUNTIF(Sort!$G$2:$G$366, G7)</f>
        <v>12</v>
      </c>
      <c r="I7" s="57">
        <v>11</v>
      </c>
      <c r="J7" s="58">
        <f>COUNTIF(Sort!$H$2:$H$366, I7)</f>
        <v>5</v>
      </c>
      <c r="K7" s="57">
        <v>8</v>
      </c>
      <c r="L7" s="3">
        <f>COUNTIF(Sort!$I$2:$I$366, K7)</f>
        <v>3</v>
      </c>
      <c r="M7" s="47"/>
      <c r="N7" s="47"/>
      <c r="O7" s="47"/>
      <c r="P7" s="47"/>
      <c r="Q7" s="8">
        <f t="shared" si="6"/>
        <v>50</v>
      </c>
      <c r="R7" s="14">
        <f t="shared" si="2"/>
        <v>55</v>
      </c>
      <c r="S7" s="14" t="str">
        <f t="shared" si="3"/>
        <v>50 - 55</v>
      </c>
      <c r="T7" s="9">
        <f t="shared" si="0"/>
        <v>61</v>
      </c>
      <c r="U7" s="47"/>
      <c r="V7" s="47"/>
      <c r="W7" s="47"/>
      <c r="X7" s="47"/>
      <c r="Y7" s="8">
        <f t="shared" si="7"/>
        <v>71</v>
      </c>
      <c r="Z7" s="14">
        <f t="shared" si="4"/>
        <v>81</v>
      </c>
      <c r="AA7" s="14" t="str">
        <f t="shared" si="5"/>
        <v>71 - 81</v>
      </c>
      <c r="AB7" s="9">
        <f t="shared" si="1"/>
        <v>70</v>
      </c>
      <c r="AC7" s="47"/>
      <c r="AD7" s="47"/>
      <c r="AE7" s="47"/>
      <c r="AF7" s="47"/>
      <c r="AG7" s="47"/>
      <c r="AH7" s="47"/>
      <c r="AI7" s="47"/>
      <c r="AJ7" s="47"/>
      <c r="AK7" s="47"/>
    </row>
    <row r="8" spans="1:37" x14ac:dyDescent="0.25">
      <c r="A8" s="2">
        <v>27</v>
      </c>
      <c r="B8" s="58">
        <f>COUNTIF(Sort!$D$2:$D$366, A8)</f>
        <v>4</v>
      </c>
      <c r="C8" s="57">
        <v>30</v>
      </c>
      <c r="D8" s="58">
        <f>COUNTIF(Sort!$E$2:$E$366, C8)</f>
        <v>2</v>
      </c>
      <c r="E8" s="57">
        <v>35</v>
      </c>
      <c r="F8" s="58">
        <f>COUNTIF(Sort!$F$2:$F$366, E8)</f>
        <v>6</v>
      </c>
      <c r="G8" s="57">
        <v>8</v>
      </c>
      <c r="H8" s="58">
        <f>COUNTIF(Sort!$G$2:$G$366, G8)</f>
        <v>30</v>
      </c>
      <c r="I8" s="57">
        <v>12</v>
      </c>
      <c r="J8" s="58">
        <f>COUNTIF(Sort!$H$2:$H$366, I8)</f>
        <v>5</v>
      </c>
      <c r="K8" s="57">
        <v>9</v>
      </c>
      <c r="L8" s="3">
        <f>COUNTIF(Sort!$I$2:$I$366, K8)</f>
        <v>7</v>
      </c>
      <c r="M8" s="47"/>
      <c r="N8" s="47"/>
      <c r="O8" s="47"/>
      <c r="P8" s="47"/>
      <c r="Q8" s="8">
        <f t="shared" si="6"/>
        <v>56</v>
      </c>
      <c r="R8" s="14">
        <f t="shared" si="2"/>
        <v>61</v>
      </c>
      <c r="S8" s="14" t="str">
        <f t="shared" si="3"/>
        <v>56 - 61</v>
      </c>
      <c r="T8" s="9">
        <f t="shared" si="0"/>
        <v>94</v>
      </c>
      <c r="U8" s="47"/>
      <c r="V8" s="47"/>
      <c r="W8" s="47"/>
      <c r="X8" s="47"/>
      <c r="Y8" s="8">
        <f t="shared" si="7"/>
        <v>82</v>
      </c>
      <c r="Z8" s="14">
        <f t="shared" si="4"/>
        <v>92</v>
      </c>
      <c r="AA8" s="14" t="str">
        <f t="shared" si="5"/>
        <v>82 - 92</v>
      </c>
      <c r="AB8" s="9">
        <f t="shared" si="1"/>
        <v>91</v>
      </c>
      <c r="AC8" s="47"/>
      <c r="AD8" s="47"/>
      <c r="AE8" s="47"/>
      <c r="AF8" s="47"/>
      <c r="AG8" s="47"/>
      <c r="AH8" s="47"/>
      <c r="AI8" s="47"/>
      <c r="AJ8" s="47"/>
      <c r="AK8" s="47"/>
    </row>
    <row r="9" spans="1:37" x14ac:dyDescent="0.25">
      <c r="A9" s="2">
        <v>28</v>
      </c>
      <c r="B9" s="58">
        <f>COUNTIF(Sort!$D$2:$D$366, A9)</f>
        <v>5</v>
      </c>
      <c r="C9" s="57">
        <v>31</v>
      </c>
      <c r="D9" s="58">
        <f>COUNTIF(Sort!$E$2:$E$366, C9)</f>
        <v>1</v>
      </c>
      <c r="E9" s="57">
        <v>36</v>
      </c>
      <c r="F9" s="58">
        <f>COUNTIF(Sort!$F$2:$F$366, E9)</f>
        <v>7</v>
      </c>
      <c r="G9" s="57">
        <v>9</v>
      </c>
      <c r="H9" s="58">
        <f>COUNTIF(Sort!$G$2:$G$366, G9)</f>
        <v>34</v>
      </c>
      <c r="I9" s="57">
        <v>13</v>
      </c>
      <c r="J9" s="58">
        <f>COUNTIF(Sort!$H$2:$H$366, I9)</f>
        <v>8</v>
      </c>
      <c r="K9" s="57">
        <v>10</v>
      </c>
      <c r="L9" s="3">
        <f>COUNTIF(Sort!$I$2:$I$366, K9)</f>
        <v>2</v>
      </c>
      <c r="M9" s="47"/>
      <c r="N9" s="47"/>
      <c r="O9" s="47"/>
      <c r="P9" s="47"/>
      <c r="Q9" s="8">
        <f t="shared" si="6"/>
        <v>62</v>
      </c>
      <c r="R9" s="14">
        <f t="shared" si="2"/>
        <v>67</v>
      </c>
      <c r="S9" s="14" t="str">
        <f t="shared" si="3"/>
        <v>62 - 67</v>
      </c>
      <c r="T9" s="9">
        <f t="shared" si="0"/>
        <v>69</v>
      </c>
      <c r="U9" s="47"/>
      <c r="V9" s="47"/>
      <c r="W9" s="47"/>
      <c r="X9" s="47"/>
      <c r="Y9" s="8">
        <f t="shared" si="7"/>
        <v>93</v>
      </c>
      <c r="Z9" s="14">
        <f t="shared" si="4"/>
        <v>103</v>
      </c>
      <c r="AA9" s="14" t="str">
        <f t="shared" si="5"/>
        <v>93 - 103</v>
      </c>
      <c r="AB9" s="9">
        <f t="shared" si="1"/>
        <v>52</v>
      </c>
      <c r="AC9" s="47"/>
      <c r="AD9" s="47"/>
      <c r="AE9" s="47"/>
      <c r="AF9" s="47"/>
      <c r="AG9" s="47"/>
      <c r="AH9" s="47"/>
      <c r="AI9" s="47"/>
      <c r="AJ9" s="47"/>
      <c r="AK9" s="47"/>
    </row>
    <row r="10" spans="1:37" x14ac:dyDescent="0.25">
      <c r="A10" s="2">
        <v>29</v>
      </c>
      <c r="B10" s="58">
        <f>COUNTIF(Sort!$D$2:$D$366, A10)</f>
        <v>7</v>
      </c>
      <c r="C10" s="57">
        <v>32</v>
      </c>
      <c r="D10" s="58">
        <f>COUNTIF(Sort!$E$2:$E$366, C10)</f>
        <v>4</v>
      </c>
      <c r="E10" s="57">
        <v>37</v>
      </c>
      <c r="F10" s="58">
        <f>COUNTIF(Sort!$F$2:$F$366, E10)</f>
        <v>8</v>
      </c>
      <c r="G10" s="57">
        <v>10</v>
      </c>
      <c r="H10" s="58">
        <f>COUNTIF(Sort!$G$2:$G$366, G10)</f>
        <v>48</v>
      </c>
      <c r="I10" s="57">
        <v>14</v>
      </c>
      <c r="J10" s="58">
        <f>COUNTIF(Sort!$H$2:$H$366, I10)</f>
        <v>8</v>
      </c>
      <c r="K10" s="57">
        <v>11</v>
      </c>
      <c r="L10" s="3">
        <f>COUNTIF(Sort!$I$2:$I$366, K10)</f>
        <v>6</v>
      </c>
      <c r="M10" s="47"/>
      <c r="N10" s="47"/>
      <c r="O10" s="47"/>
      <c r="P10" s="47"/>
      <c r="Q10" s="8">
        <f t="shared" si="6"/>
        <v>68</v>
      </c>
      <c r="R10" s="14">
        <f t="shared" si="2"/>
        <v>73</v>
      </c>
      <c r="S10" s="14" t="str">
        <f t="shared" si="3"/>
        <v>68 - 73</v>
      </c>
      <c r="T10" s="9">
        <f t="shared" si="0"/>
        <v>8</v>
      </c>
      <c r="U10" s="47"/>
      <c r="V10" s="47"/>
      <c r="W10" s="47"/>
      <c r="X10" s="47"/>
      <c r="Y10" s="8">
        <f t="shared" si="7"/>
        <v>104</v>
      </c>
      <c r="Z10" s="14">
        <f t="shared" si="4"/>
        <v>114</v>
      </c>
      <c r="AA10" s="14" t="str">
        <f t="shared" si="5"/>
        <v>104 - 114</v>
      </c>
      <c r="AB10" s="9">
        <f t="shared" si="1"/>
        <v>8</v>
      </c>
      <c r="AC10" s="47"/>
      <c r="AD10" s="47"/>
      <c r="AE10" s="47"/>
      <c r="AF10" s="47"/>
      <c r="AG10" s="47"/>
      <c r="AH10" s="47"/>
      <c r="AI10" s="47"/>
      <c r="AJ10" s="47"/>
      <c r="AK10" s="47"/>
    </row>
    <row r="11" spans="1:37" ht="15.75" thickBot="1" x14ac:dyDescent="0.3">
      <c r="A11" s="2">
        <v>30</v>
      </c>
      <c r="B11" s="58">
        <f>COUNTIF(Sort!$D$2:$D$366, A11)</f>
        <v>3</v>
      </c>
      <c r="C11" s="57">
        <v>33</v>
      </c>
      <c r="D11" s="58">
        <f>COUNTIF(Sort!$E$2:$E$366, C11)</f>
        <v>2</v>
      </c>
      <c r="E11" s="57">
        <v>38</v>
      </c>
      <c r="F11" s="58">
        <f>COUNTIF(Sort!$F$2:$F$366, E11)</f>
        <v>16</v>
      </c>
      <c r="G11" s="57">
        <v>11</v>
      </c>
      <c r="H11" s="58">
        <f>COUNTIF(Sort!$G$2:$G$366, G11)</f>
        <v>76</v>
      </c>
      <c r="I11" s="57">
        <v>15</v>
      </c>
      <c r="J11" s="58">
        <f>COUNTIF(Sort!$H$2:$H$366, I11)</f>
        <v>8</v>
      </c>
      <c r="K11" s="57">
        <v>12</v>
      </c>
      <c r="L11" s="3">
        <f>COUNTIF(Sort!$I$2:$I$366, K11)</f>
        <v>11</v>
      </c>
      <c r="M11" s="47"/>
      <c r="N11" s="47"/>
      <c r="O11" s="47"/>
      <c r="P11" s="47"/>
      <c r="Q11" s="68">
        <f t="shared" si="6"/>
        <v>74</v>
      </c>
      <c r="R11" s="69">
        <f t="shared" si="2"/>
        <v>79</v>
      </c>
      <c r="S11" s="69" t="str">
        <f t="shared" si="3"/>
        <v>74 - 79</v>
      </c>
      <c r="T11" s="64">
        <f t="shared" si="0"/>
        <v>5</v>
      </c>
      <c r="U11" s="47"/>
      <c r="V11" s="47"/>
      <c r="W11" s="47"/>
      <c r="X11" s="47"/>
      <c r="Y11" s="68">
        <f t="shared" si="7"/>
        <v>115</v>
      </c>
      <c r="Z11" s="69">
        <f t="shared" si="4"/>
        <v>125</v>
      </c>
      <c r="AA11" s="69" t="str">
        <f t="shared" si="5"/>
        <v>115 - 125</v>
      </c>
      <c r="AB11" s="64">
        <f t="shared" si="1"/>
        <v>3</v>
      </c>
      <c r="AC11" s="47"/>
      <c r="AD11" s="47"/>
      <c r="AE11" s="47"/>
      <c r="AF11" s="47"/>
      <c r="AG11" s="47"/>
      <c r="AH11" s="47"/>
      <c r="AI11" s="47"/>
      <c r="AJ11" s="47"/>
      <c r="AK11" s="47"/>
    </row>
    <row r="12" spans="1:37" ht="15.75" thickBot="1" x14ac:dyDescent="0.3">
      <c r="A12" s="2">
        <v>31</v>
      </c>
      <c r="B12" s="58">
        <f>COUNTIF(Sort!$D$2:$D$366, A12)</f>
        <v>8</v>
      </c>
      <c r="C12" s="57">
        <v>34</v>
      </c>
      <c r="D12" s="58">
        <f>COUNTIF(Sort!$E$2:$E$366, C12)</f>
        <v>1</v>
      </c>
      <c r="E12" s="57">
        <v>39</v>
      </c>
      <c r="F12" s="58">
        <f>COUNTIF(Sort!$F$2:$F$366, E12)</f>
        <v>18</v>
      </c>
      <c r="G12" s="57">
        <v>12</v>
      </c>
      <c r="H12" s="58">
        <f>COUNTIF(Sort!$G$2:$G$366, G12)</f>
        <v>47</v>
      </c>
      <c r="I12" s="57">
        <v>16</v>
      </c>
      <c r="J12" s="58">
        <f>COUNTIF(Sort!$H$2:$H$366, I12)</f>
        <v>4</v>
      </c>
      <c r="K12" s="57">
        <v>13</v>
      </c>
      <c r="L12" s="3">
        <f>COUNTIF(Sort!$I$2:$I$366, K12)</f>
        <v>7</v>
      </c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</row>
    <row r="13" spans="1:37" x14ac:dyDescent="0.25">
      <c r="A13" s="2">
        <v>32</v>
      </c>
      <c r="B13" s="58">
        <f>COUNTIF(Sort!$D$2:$D$366, A13)</f>
        <v>2</v>
      </c>
      <c r="C13" s="57">
        <v>35</v>
      </c>
      <c r="D13" s="58">
        <f>COUNTIF(Sort!$E$2:$E$366, C13)</f>
        <v>3</v>
      </c>
      <c r="E13" s="57">
        <v>40</v>
      </c>
      <c r="F13" s="58">
        <f>COUNTIF(Sort!$F$2:$F$366, E13)</f>
        <v>19</v>
      </c>
      <c r="G13" s="57">
        <v>13</v>
      </c>
      <c r="H13" s="58">
        <f>COUNTIF(Sort!$G$2:$G$366, G13)</f>
        <v>28</v>
      </c>
      <c r="I13" s="57">
        <v>17</v>
      </c>
      <c r="J13" s="58">
        <f>COUNTIF(Sort!$H$2:$H$366, I13)</f>
        <v>6</v>
      </c>
      <c r="K13" s="57">
        <v>14</v>
      </c>
      <c r="L13" s="3">
        <f>COUNTIF(Sort!$I$2:$I$366, K13)</f>
        <v>5</v>
      </c>
      <c r="M13" s="47"/>
      <c r="N13" s="1" t="s">
        <v>62</v>
      </c>
      <c r="O13" s="56"/>
      <c r="P13" s="47"/>
      <c r="Q13" s="4" t="s">
        <v>403</v>
      </c>
      <c r="R13" s="5" t="s">
        <v>404</v>
      </c>
      <c r="S13" s="6" t="s">
        <v>405</v>
      </c>
      <c r="T13" s="7" t="s">
        <v>399</v>
      </c>
      <c r="U13" s="47"/>
      <c r="V13" s="1" t="s">
        <v>402</v>
      </c>
      <c r="W13" s="56"/>
      <c r="X13" s="47"/>
      <c r="Y13" s="4" t="s">
        <v>403</v>
      </c>
      <c r="Z13" s="5" t="s">
        <v>404</v>
      </c>
      <c r="AA13" s="6" t="s">
        <v>405</v>
      </c>
      <c r="AB13" s="7" t="s">
        <v>399</v>
      </c>
      <c r="AC13" s="47"/>
      <c r="AD13" s="47"/>
      <c r="AE13" s="47"/>
      <c r="AF13" s="47"/>
      <c r="AG13" s="47"/>
      <c r="AH13" s="47"/>
      <c r="AI13" s="47"/>
      <c r="AJ13" s="47"/>
      <c r="AK13" s="47"/>
    </row>
    <row r="14" spans="1:37" x14ac:dyDescent="0.25">
      <c r="A14" s="2">
        <v>33</v>
      </c>
      <c r="B14" s="58">
        <f>COUNTIF(Sort!$D$2:$D$366, A14)</f>
        <v>6</v>
      </c>
      <c r="C14" s="57">
        <v>38</v>
      </c>
      <c r="D14" s="58">
        <f>COUNTIF(Sort!$E$2:$E$366, C14)</f>
        <v>1</v>
      </c>
      <c r="E14" s="57">
        <v>41</v>
      </c>
      <c r="F14" s="58">
        <f>COUNTIF(Sort!$F$2:$F$366, E14)</f>
        <v>24</v>
      </c>
      <c r="G14" s="57">
        <v>14</v>
      </c>
      <c r="H14" s="58">
        <f>COUNTIF(Sort!$G$2:$G$366, G14)</f>
        <v>14</v>
      </c>
      <c r="I14" s="57">
        <v>18</v>
      </c>
      <c r="J14" s="58">
        <f>COUNTIF(Sort!$H$2:$H$366, I14)</f>
        <v>8</v>
      </c>
      <c r="K14" s="57">
        <v>15</v>
      </c>
      <c r="L14" s="3">
        <f>COUNTIF(Sort!$I$2:$I$366, K14)</f>
        <v>2</v>
      </c>
      <c r="M14" s="47"/>
      <c r="N14" s="61" t="s">
        <v>406</v>
      </c>
      <c r="O14" s="9">
        <f>MIN($E$3:$E$100)</f>
        <v>30</v>
      </c>
      <c r="P14" s="47"/>
      <c r="Q14" s="8">
        <f>O14</f>
        <v>30</v>
      </c>
      <c r="R14" s="14">
        <f>Q14+$O$18-1</f>
        <v>32</v>
      </c>
      <c r="S14" s="14" t="str">
        <f>CONCATENATE(Q14," - ",R14)</f>
        <v>30 - 32</v>
      </c>
      <c r="T14" s="9">
        <f t="shared" ref="T14:T23" si="8">SUMIFS($F$3:$F$100, $E$3:$E$100, "&gt;="&amp;Q14,  $E$3:$E$100, "&lt;="&amp;R14)</f>
        <v>9</v>
      </c>
      <c r="U14" s="47"/>
      <c r="V14" s="61" t="s">
        <v>406</v>
      </c>
      <c r="W14" s="9">
        <f>MIN($G$3:$G$100)</f>
        <v>3</v>
      </c>
      <c r="X14" s="47"/>
      <c r="Y14" s="8">
        <f>W14</f>
        <v>3</v>
      </c>
      <c r="Z14" s="14">
        <f>Y14+$W$18-1</f>
        <v>4</v>
      </c>
      <c r="AA14" s="14" t="str">
        <f>CONCATENATE(Y14," - ",Z14)</f>
        <v>3 - 4</v>
      </c>
      <c r="AB14" s="9">
        <f t="shared" ref="AB14:AB23" si="9">SUMIFS($H$3:$H$100, $G$3:$G$100, "&gt;="&amp;Y14,  $G$3:$G$100, "&lt;="&amp;Z14)</f>
        <v>5</v>
      </c>
      <c r="AC14" s="47"/>
      <c r="AD14" s="47"/>
      <c r="AE14" s="47"/>
      <c r="AF14" s="47"/>
      <c r="AG14" s="47"/>
      <c r="AH14" s="47"/>
      <c r="AI14" s="47"/>
      <c r="AJ14" s="47"/>
      <c r="AK14" s="47"/>
    </row>
    <row r="15" spans="1:37" x14ac:dyDescent="0.25">
      <c r="A15" s="2">
        <v>34</v>
      </c>
      <c r="B15" s="58">
        <f>COUNTIF(Sort!$D$2:$D$366, A15)</f>
        <v>6</v>
      </c>
      <c r="C15" s="57">
        <v>39</v>
      </c>
      <c r="D15" s="58">
        <f>COUNTIF(Sort!$E$2:$E$366, C15)</f>
        <v>4</v>
      </c>
      <c r="E15" s="57">
        <v>42</v>
      </c>
      <c r="F15" s="58">
        <f>COUNTIF(Sort!$F$2:$F$366, E15)</f>
        <v>24</v>
      </c>
      <c r="G15" s="57">
        <v>15</v>
      </c>
      <c r="H15" s="58">
        <f>COUNTIF(Sort!$G$2:$G$366, G15)</f>
        <v>9</v>
      </c>
      <c r="I15" s="57">
        <v>19</v>
      </c>
      <c r="J15" s="58">
        <f>COUNTIF(Sort!$H$2:$H$366, I15)</f>
        <v>9</v>
      </c>
      <c r="K15" s="57">
        <v>16</v>
      </c>
      <c r="L15" s="3">
        <f>COUNTIF(Sort!$I$2:$I$366, K15)</f>
        <v>5</v>
      </c>
      <c r="M15" s="47"/>
      <c r="N15" s="62" t="s">
        <v>407</v>
      </c>
      <c r="O15" s="9">
        <f>MAX($E$3:$E$100)</f>
        <v>57</v>
      </c>
      <c r="P15" s="47"/>
      <c r="Q15" s="8">
        <f>R14+1</f>
        <v>33</v>
      </c>
      <c r="R15" s="14">
        <f t="shared" ref="R15:R23" si="10">Q15+$O$18-1</f>
        <v>35</v>
      </c>
      <c r="S15" s="14" t="str">
        <f t="shared" ref="S15:S23" si="11">CONCATENATE(Q15," - ",R15)</f>
        <v>33 - 35</v>
      </c>
      <c r="T15" s="9">
        <f t="shared" si="8"/>
        <v>13</v>
      </c>
      <c r="U15" s="47"/>
      <c r="V15" s="62" t="s">
        <v>407</v>
      </c>
      <c r="W15" s="9">
        <f>MAX($G$3:$G$100)</f>
        <v>19</v>
      </c>
      <c r="X15" s="47"/>
      <c r="Y15" s="8">
        <f>Z14+1</f>
        <v>5</v>
      </c>
      <c r="Z15" s="14">
        <f t="shared" ref="Z15:Z23" si="12">Y15+$W$18-1</f>
        <v>6</v>
      </c>
      <c r="AA15" s="14" t="str">
        <f t="shared" ref="AA15:AA23" si="13">CONCATENATE(Y15," - ",Z15)</f>
        <v>5 - 6</v>
      </c>
      <c r="AB15" s="9">
        <f t="shared" si="9"/>
        <v>34</v>
      </c>
      <c r="AC15" s="47"/>
      <c r="AD15" s="47"/>
      <c r="AE15" s="47"/>
      <c r="AF15" s="47"/>
      <c r="AG15" s="47"/>
      <c r="AH15" s="47"/>
      <c r="AI15" s="47"/>
      <c r="AJ15" s="47"/>
      <c r="AK15" s="47"/>
    </row>
    <row r="16" spans="1:37" x14ac:dyDescent="0.25">
      <c r="A16" s="2">
        <v>35</v>
      </c>
      <c r="B16" s="58">
        <f>COUNTIF(Sort!$D$2:$D$366, A16)</f>
        <v>3</v>
      </c>
      <c r="C16" s="57">
        <v>40</v>
      </c>
      <c r="D16" s="58">
        <f>COUNTIF(Sort!$E$2:$E$366, C16)</f>
        <v>2</v>
      </c>
      <c r="E16" s="57">
        <v>43</v>
      </c>
      <c r="F16" s="58">
        <f>COUNTIF(Sort!$F$2:$F$366, E16)</f>
        <v>26</v>
      </c>
      <c r="G16" s="57">
        <v>16</v>
      </c>
      <c r="H16" s="58">
        <f>COUNTIF(Sort!$G$2:$G$366, G16)</f>
        <v>12</v>
      </c>
      <c r="I16" s="57">
        <v>20</v>
      </c>
      <c r="J16" s="58">
        <f>COUNTIF(Sort!$H$2:$H$366, I16)</f>
        <v>12</v>
      </c>
      <c r="K16" s="57">
        <v>17</v>
      </c>
      <c r="L16" s="3">
        <f>COUNTIF(Sort!$I$2:$I$366, K16)</f>
        <v>6</v>
      </c>
      <c r="M16" s="47"/>
      <c r="N16" s="62" t="s">
        <v>408</v>
      </c>
      <c r="O16" s="9">
        <f>SUMIF($E$3:$E$100,"&lt;&gt;-",$F$3:$F$100)</f>
        <v>357</v>
      </c>
      <c r="P16" s="47"/>
      <c r="Q16" s="8">
        <f t="shared" ref="Q16:Q23" si="14">R15+1</f>
        <v>36</v>
      </c>
      <c r="R16" s="14">
        <f t="shared" si="10"/>
        <v>38</v>
      </c>
      <c r="S16" s="14" t="str">
        <f t="shared" si="11"/>
        <v>36 - 38</v>
      </c>
      <c r="T16" s="9">
        <f t="shared" si="8"/>
        <v>31</v>
      </c>
      <c r="U16" s="47"/>
      <c r="V16" s="62" t="s">
        <v>408</v>
      </c>
      <c r="W16" s="9">
        <f>SUMIF($G$3:$G$100,"&lt;&gt;-",$H$3:$H$100)</f>
        <v>352</v>
      </c>
      <c r="X16" s="47"/>
      <c r="Y16" s="8">
        <f t="shared" ref="Y16:Y23" si="15">Z15+1</f>
        <v>7</v>
      </c>
      <c r="Z16" s="14">
        <f t="shared" si="12"/>
        <v>8</v>
      </c>
      <c r="AA16" s="14" t="str">
        <f t="shared" si="13"/>
        <v>7 - 8</v>
      </c>
      <c r="AB16" s="9">
        <f t="shared" si="9"/>
        <v>42</v>
      </c>
      <c r="AC16" s="47"/>
      <c r="AD16" s="47"/>
      <c r="AE16" s="47"/>
      <c r="AF16" s="47"/>
      <c r="AG16" s="47"/>
      <c r="AH16" s="47"/>
      <c r="AI16" s="47"/>
      <c r="AJ16" s="47"/>
      <c r="AK16" s="47"/>
    </row>
    <row r="17" spans="1:37" x14ac:dyDescent="0.25">
      <c r="A17" s="2">
        <v>36</v>
      </c>
      <c r="B17" s="58">
        <f>COUNTIF(Sort!$D$2:$D$366, A17)</f>
        <v>4</v>
      </c>
      <c r="C17" s="57">
        <v>41</v>
      </c>
      <c r="D17" s="58">
        <f>COUNTIF(Sort!$E$2:$E$366, C17)</f>
        <v>2</v>
      </c>
      <c r="E17" s="57">
        <v>44</v>
      </c>
      <c r="F17" s="58">
        <f>COUNTIF(Sort!$F$2:$F$366, E17)</f>
        <v>26</v>
      </c>
      <c r="G17" s="57">
        <v>17</v>
      </c>
      <c r="H17" s="58">
        <f>COUNTIF(Sort!$G$2:$G$366, G17)</f>
        <v>1</v>
      </c>
      <c r="I17" s="57">
        <v>21</v>
      </c>
      <c r="J17" s="58">
        <f>COUNTIF(Sort!$H$2:$H$366, I17)</f>
        <v>28</v>
      </c>
      <c r="K17" s="57">
        <v>18</v>
      </c>
      <c r="L17" s="3">
        <f>COUNTIF(Sort!$I$2:$I$366, K17)</f>
        <v>4</v>
      </c>
      <c r="M17" s="47"/>
      <c r="N17" s="62" t="s">
        <v>409</v>
      </c>
      <c r="O17" s="9">
        <f>ROUNDUP(1 + 3.3*LOG10(O16), 0)</f>
        <v>10</v>
      </c>
      <c r="P17" s="47"/>
      <c r="Q17" s="8">
        <f t="shared" si="14"/>
        <v>39</v>
      </c>
      <c r="R17" s="14">
        <f t="shared" si="10"/>
        <v>41</v>
      </c>
      <c r="S17" s="14" t="str">
        <f t="shared" si="11"/>
        <v>39 - 41</v>
      </c>
      <c r="T17" s="9">
        <f t="shared" si="8"/>
        <v>61</v>
      </c>
      <c r="U17" s="47"/>
      <c r="V17" s="62" t="s">
        <v>409</v>
      </c>
      <c r="W17" s="9">
        <f>ROUNDUP(1 + 3.3*LOG10(W16), 0)</f>
        <v>10</v>
      </c>
      <c r="X17" s="47"/>
      <c r="Y17" s="8">
        <f t="shared" si="15"/>
        <v>9</v>
      </c>
      <c r="Z17" s="14">
        <f t="shared" si="12"/>
        <v>10</v>
      </c>
      <c r="AA17" s="14" t="str">
        <f t="shared" si="13"/>
        <v>9 - 10</v>
      </c>
      <c r="AB17" s="9">
        <f t="shared" si="9"/>
        <v>82</v>
      </c>
      <c r="AC17" s="47"/>
      <c r="AD17" s="47"/>
      <c r="AE17" s="47"/>
      <c r="AF17" s="47"/>
      <c r="AG17" s="47"/>
      <c r="AH17" s="47"/>
      <c r="AI17" s="47"/>
      <c r="AJ17" s="47"/>
      <c r="AK17" s="47"/>
    </row>
    <row r="18" spans="1:37" ht="15.75" thickBot="1" x14ac:dyDescent="0.3">
      <c r="A18" s="2">
        <v>37</v>
      </c>
      <c r="B18" s="58">
        <f>COUNTIF(Sort!$D$2:$D$366, A18)</f>
        <v>5</v>
      </c>
      <c r="C18" s="57">
        <v>42</v>
      </c>
      <c r="D18" s="58">
        <f>COUNTIF(Sort!$E$2:$E$366, C18)</f>
        <v>4</v>
      </c>
      <c r="E18" s="57">
        <v>45</v>
      </c>
      <c r="F18" s="58">
        <f>COUNTIF(Sort!$F$2:$F$366, E18)</f>
        <v>27</v>
      </c>
      <c r="G18" s="57">
        <v>18</v>
      </c>
      <c r="H18" s="58">
        <f>COUNTIF(Sort!$G$2:$G$366, G18)</f>
        <v>1</v>
      </c>
      <c r="I18" s="57">
        <v>22</v>
      </c>
      <c r="J18" s="58">
        <f>COUNTIF(Sort!$H$2:$H$366, I18)</f>
        <v>10</v>
      </c>
      <c r="K18" s="57">
        <v>19</v>
      </c>
      <c r="L18" s="3">
        <f>COUNTIF(Sort!$I$2:$I$366, K18)</f>
        <v>8</v>
      </c>
      <c r="M18" s="47"/>
      <c r="N18" s="63" t="s">
        <v>410</v>
      </c>
      <c r="O18" s="64">
        <f>ROUNDUP((O15-O14)/O17,0)</f>
        <v>3</v>
      </c>
      <c r="P18" s="47"/>
      <c r="Q18" s="8">
        <f t="shared" si="14"/>
        <v>42</v>
      </c>
      <c r="R18" s="14">
        <f t="shared" si="10"/>
        <v>44</v>
      </c>
      <c r="S18" s="14" t="str">
        <f t="shared" si="11"/>
        <v>42 - 44</v>
      </c>
      <c r="T18" s="9">
        <f t="shared" si="8"/>
        <v>76</v>
      </c>
      <c r="U18" s="47"/>
      <c r="V18" s="63" t="s">
        <v>410</v>
      </c>
      <c r="W18" s="64">
        <f>ROUNDUP((W15-W14)/W17,0)</f>
        <v>2</v>
      </c>
      <c r="X18" s="47"/>
      <c r="Y18" s="8">
        <f t="shared" si="15"/>
        <v>11</v>
      </c>
      <c r="Z18" s="14">
        <f t="shared" si="12"/>
        <v>12</v>
      </c>
      <c r="AA18" s="14" t="str">
        <f t="shared" si="13"/>
        <v>11 - 12</v>
      </c>
      <c r="AB18" s="9">
        <f t="shared" si="9"/>
        <v>123</v>
      </c>
      <c r="AC18" s="47"/>
      <c r="AD18" s="47"/>
      <c r="AE18" s="47"/>
      <c r="AF18" s="47"/>
      <c r="AG18" s="47"/>
      <c r="AH18" s="47"/>
      <c r="AI18" s="47"/>
      <c r="AJ18" s="47"/>
      <c r="AK18" s="47"/>
    </row>
    <row r="19" spans="1:37" x14ac:dyDescent="0.25">
      <c r="A19" s="2">
        <v>38</v>
      </c>
      <c r="B19" s="58">
        <f>COUNTIF(Sort!$D$2:$D$366, A19)</f>
        <v>9</v>
      </c>
      <c r="C19" s="57">
        <v>43</v>
      </c>
      <c r="D19" s="58">
        <f>COUNTIF(Sort!$E$2:$E$366, C19)</f>
        <v>4</v>
      </c>
      <c r="E19" s="57">
        <v>46</v>
      </c>
      <c r="F19" s="58">
        <f>COUNTIF(Sort!$F$2:$F$366, E19)</f>
        <v>26</v>
      </c>
      <c r="G19" s="57">
        <v>19</v>
      </c>
      <c r="H19" s="58">
        <f>COUNTIF(Sort!$G$2:$G$366, G19)</f>
        <v>1</v>
      </c>
      <c r="I19" s="57">
        <v>23</v>
      </c>
      <c r="J19" s="58">
        <f>COUNTIF(Sort!$H$2:$H$366, I19)</f>
        <v>20</v>
      </c>
      <c r="K19" s="57">
        <v>20</v>
      </c>
      <c r="L19" s="3">
        <f>COUNTIF(Sort!$I$2:$I$366, K19)</f>
        <v>9</v>
      </c>
      <c r="M19" s="47"/>
      <c r="N19" s="47"/>
      <c r="O19" s="47"/>
      <c r="P19" s="47"/>
      <c r="Q19" s="8">
        <f t="shared" si="14"/>
        <v>45</v>
      </c>
      <c r="R19" s="14">
        <f t="shared" si="10"/>
        <v>47</v>
      </c>
      <c r="S19" s="14" t="str">
        <f t="shared" si="11"/>
        <v>45 - 47</v>
      </c>
      <c r="T19" s="9">
        <f t="shared" si="8"/>
        <v>78</v>
      </c>
      <c r="U19" s="47"/>
      <c r="V19" s="47"/>
      <c r="W19" s="47"/>
      <c r="X19" s="47"/>
      <c r="Y19" s="8">
        <f t="shared" si="15"/>
        <v>13</v>
      </c>
      <c r="Z19" s="14">
        <f t="shared" si="12"/>
        <v>14</v>
      </c>
      <c r="AA19" s="14" t="str">
        <f t="shared" si="13"/>
        <v>13 - 14</v>
      </c>
      <c r="AB19" s="9">
        <f t="shared" si="9"/>
        <v>42</v>
      </c>
      <c r="AC19" s="47"/>
      <c r="AD19" s="47"/>
      <c r="AE19" s="47"/>
      <c r="AF19" s="47"/>
      <c r="AG19" s="47"/>
      <c r="AH19" s="47"/>
      <c r="AI19" s="47"/>
      <c r="AJ19" s="47"/>
      <c r="AK19" s="47"/>
    </row>
    <row r="20" spans="1:37" x14ac:dyDescent="0.25">
      <c r="A20" s="2">
        <v>39</v>
      </c>
      <c r="B20" s="58">
        <f>COUNTIF(Sort!$D$2:$D$366, A20)</f>
        <v>2</v>
      </c>
      <c r="C20" s="57">
        <v>44</v>
      </c>
      <c r="D20" s="58">
        <f>COUNTIF(Sort!$E$2:$E$366, C20)</f>
        <v>5</v>
      </c>
      <c r="E20" s="57">
        <v>47</v>
      </c>
      <c r="F20" s="58">
        <f>COUNTIF(Sort!$F$2:$F$366, E20)</f>
        <v>25</v>
      </c>
      <c r="G20" s="57" t="str">
        <v>-</v>
      </c>
      <c r="H20" s="58">
        <f>COUNTIF(Sort!$G$2:$G$366, G20)</f>
        <v>13</v>
      </c>
      <c r="I20" s="57">
        <v>24</v>
      </c>
      <c r="J20" s="58">
        <f>COUNTIF(Sort!$H$2:$H$366, I20)</f>
        <v>20</v>
      </c>
      <c r="K20" s="57">
        <v>21</v>
      </c>
      <c r="L20" s="3">
        <f>COUNTIF(Sort!$I$2:$I$366, K20)</f>
        <v>7</v>
      </c>
      <c r="M20" s="47"/>
      <c r="N20" s="47"/>
      <c r="O20" s="47"/>
      <c r="P20" s="47"/>
      <c r="Q20" s="8">
        <f t="shared" si="14"/>
        <v>48</v>
      </c>
      <c r="R20" s="14">
        <f t="shared" si="10"/>
        <v>50</v>
      </c>
      <c r="S20" s="14" t="str">
        <f t="shared" si="11"/>
        <v>48 - 50</v>
      </c>
      <c r="T20" s="9">
        <f t="shared" si="8"/>
        <v>45</v>
      </c>
      <c r="U20" s="47"/>
      <c r="V20" s="47"/>
      <c r="W20" s="47"/>
      <c r="X20" s="47"/>
      <c r="Y20" s="8">
        <f t="shared" si="15"/>
        <v>15</v>
      </c>
      <c r="Z20" s="14">
        <f t="shared" si="12"/>
        <v>16</v>
      </c>
      <c r="AA20" s="14" t="str">
        <f t="shared" si="13"/>
        <v>15 - 16</v>
      </c>
      <c r="AB20" s="9">
        <f t="shared" si="9"/>
        <v>21</v>
      </c>
      <c r="AC20" s="47"/>
      <c r="AD20" s="47"/>
      <c r="AE20" s="47"/>
      <c r="AF20" s="47"/>
      <c r="AG20" s="47"/>
      <c r="AH20" s="47"/>
      <c r="AI20" s="47"/>
      <c r="AJ20" s="47"/>
      <c r="AK20" s="47"/>
    </row>
    <row r="21" spans="1:37" x14ac:dyDescent="0.25">
      <c r="A21" s="2">
        <v>40</v>
      </c>
      <c r="B21" s="58">
        <f>COUNTIF(Sort!$D$2:$D$366, A21)</f>
        <v>1</v>
      </c>
      <c r="C21" s="57">
        <v>45</v>
      </c>
      <c r="D21" s="58">
        <f>COUNTIF(Sort!$E$2:$E$366, C21)</f>
        <v>3</v>
      </c>
      <c r="E21" s="57">
        <v>48</v>
      </c>
      <c r="F21" s="58">
        <f>COUNTIF(Sort!$F$2:$F$366, E21)</f>
        <v>12</v>
      </c>
      <c r="G21" s="57"/>
      <c r="H21" s="58"/>
      <c r="I21" s="57">
        <v>25</v>
      </c>
      <c r="J21" s="58">
        <f>COUNTIF(Sort!$H$2:$H$366, I21)</f>
        <v>20</v>
      </c>
      <c r="K21" s="57">
        <v>22</v>
      </c>
      <c r="L21" s="3">
        <f>COUNTIF(Sort!$I$2:$I$366, K21)</f>
        <v>12</v>
      </c>
      <c r="M21" s="47"/>
      <c r="N21" s="47"/>
      <c r="O21" s="47"/>
      <c r="P21" s="47"/>
      <c r="Q21" s="8">
        <f t="shared" si="14"/>
        <v>51</v>
      </c>
      <c r="R21" s="14">
        <f t="shared" si="10"/>
        <v>53</v>
      </c>
      <c r="S21" s="14" t="str">
        <f t="shared" si="11"/>
        <v>51 - 53</v>
      </c>
      <c r="T21" s="9">
        <f t="shared" si="8"/>
        <v>39</v>
      </c>
      <c r="U21" s="47"/>
      <c r="V21" s="47"/>
      <c r="W21" s="47"/>
      <c r="X21" s="47"/>
      <c r="Y21" s="8">
        <f t="shared" si="15"/>
        <v>17</v>
      </c>
      <c r="Z21" s="14">
        <f t="shared" si="12"/>
        <v>18</v>
      </c>
      <c r="AA21" s="14" t="str">
        <f t="shared" si="13"/>
        <v>17 - 18</v>
      </c>
      <c r="AB21" s="9">
        <f t="shared" si="9"/>
        <v>2</v>
      </c>
      <c r="AC21" s="47"/>
      <c r="AD21" s="47"/>
      <c r="AE21" s="47"/>
      <c r="AF21" s="47"/>
      <c r="AG21" s="47"/>
      <c r="AH21" s="47"/>
      <c r="AI21" s="47"/>
      <c r="AJ21" s="47"/>
      <c r="AK21" s="47"/>
    </row>
    <row r="22" spans="1:37" x14ac:dyDescent="0.25">
      <c r="A22" s="2">
        <v>41</v>
      </c>
      <c r="B22" s="58">
        <f>COUNTIF(Sort!$D$2:$D$366, A22)</f>
        <v>3</v>
      </c>
      <c r="C22" s="57">
        <v>46</v>
      </c>
      <c r="D22" s="58">
        <f>COUNTIF(Sort!$E$2:$E$366, C22)</f>
        <v>3</v>
      </c>
      <c r="E22" s="57">
        <v>49</v>
      </c>
      <c r="F22" s="58">
        <f>COUNTIF(Sort!$F$2:$F$366, E22)</f>
        <v>13</v>
      </c>
      <c r="G22" s="57"/>
      <c r="H22" s="58"/>
      <c r="I22" s="57">
        <v>26</v>
      </c>
      <c r="J22" s="58">
        <f>COUNTIF(Sort!$H$2:$H$366, I22)</f>
        <v>13</v>
      </c>
      <c r="K22" s="57">
        <v>23</v>
      </c>
      <c r="L22" s="3">
        <f>COUNTIF(Sort!$I$2:$I$366, K22)</f>
        <v>16</v>
      </c>
      <c r="M22" s="47"/>
      <c r="N22" s="47"/>
      <c r="O22" s="47"/>
      <c r="P22" s="47"/>
      <c r="Q22" s="8">
        <f t="shared" si="14"/>
        <v>54</v>
      </c>
      <c r="R22" s="14">
        <f t="shared" si="10"/>
        <v>56</v>
      </c>
      <c r="S22" s="14" t="str">
        <f t="shared" si="11"/>
        <v>54 - 56</v>
      </c>
      <c r="T22" s="9">
        <f t="shared" si="8"/>
        <v>4</v>
      </c>
      <c r="U22" s="47"/>
      <c r="V22" s="47"/>
      <c r="W22" s="47"/>
      <c r="X22" s="47"/>
      <c r="Y22" s="8">
        <f t="shared" si="15"/>
        <v>19</v>
      </c>
      <c r="Z22" s="14">
        <f t="shared" si="12"/>
        <v>20</v>
      </c>
      <c r="AA22" s="14" t="str">
        <f t="shared" si="13"/>
        <v>19 - 20</v>
      </c>
      <c r="AB22" s="9">
        <f t="shared" si="9"/>
        <v>1</v>
      </c>
      <c r="AC22" s="47"/>
      <c r="AD22" s="47"/>
      <c r="AE22" s="47"/>
      <c r="AF22" s="47"/>
      <c r="AG22" s="47"/>
      <c r="AH22" s="47"/>
      <c r="AI22" s="47"/>
      <c r="AJ22" s="47"/>
      <c r="AK22" s="47"/>
    </row>
    <row r="23" spans="1:37" ht="15.75" thickBot="1" x14ac:dyDescent="0.3">
      <c r="A23" s="2">
        <v>42</v>
      </c>
      <c r="B23" s="58">
        <f>COUNTIF(Sort!$D$2:$D$366, A23)</f>
        <v>9</v>
      </c>
      <c r="C23" s="57">
        <v>47</v>
      </c>
      <c r="D23" s="58">
        <f>COUNTIF(Sort!$E$2:$E$366, C23)</f>
        <v>2</v>
      </c>
      <c r="E23" s="57">
        <v>50</v>
      </c>
      <c r="F23" s="58">
        <f>COUNTIF(Sort!$F$2:$F$366, E23)</f>
        <v>20</v>
      </c>
      <c r="G23" s="57"/>
      <c r="H23" s="58"/>
      <c r="I23" s="57">
        <v>27</v>
      </c>
      <c r="J23" s="58">
        <f>COUNTIF(Sort!$H$2:$H$366, I23)</f>
        <v>14</v>
      </c>
      <c r="K23" s="57">
        <v>24</v>
      </c>
      <c r="L23" s="3">
        <f>COUNTIF(Sort!$I$2:$I$366, K23)</f>
        <v>20</v>
      </c>
      <c r="M23" s="47"/>
      <c r="N23" s="47"/>
      <c r="O23" s="47"/>
      <c r="P23" s="47"/>
      <c r="Q23" s="68">
        <f t="shared" si="14"/>
        <v>57</v>
      </c>
      <c r="R23" s="69">
        <f t="shared" si="10"/>
        <v>59</v>
      </c>
      <c r="S23" s="69" t="str">
        <f t="shared" si="11"/>
        <v>57 - 59</v>
      </c>
      <c r="T23" s="64">
        <f t="shared" si="8"/>
        <v>1</v>
      </c>
      <c r="U23" s="47"/>
      <c r="V23" s="47"/>
      <c r="W23" s="47"/>
      <c r="X23" s="47"/>
      <c r="Y23" s="68">
        <f t="shared" si="15"/>
        <v>21</v>
      </c>
      <c r="Z23" s="69">
        <f t="shared" si="12"/>
        <v>22</v>
      </c>
      <c r="AA23" s="69" t="str">
        <f t="shared" si="13"/>
        <v>21 - 22</v>
      </c>
      <c r="AB23" s="64">
        <f t="shared" si="9"/>
        <v>0</v>
      </c>
      <c r="AC23" s="47"/>
      <c r="AD23" s="47"/>
      <c r="AE23" s="47"/>
      <c r="AF23" s="47"/>
      <c r="AG23" s="47"/>
      <c r="AH23" s="47"/>
      <c r="AI23" s="47"/>
      <c r="AJ23" s="47"/>
      <c r="AK23" s="47"/>
    </row>
    <row r="24" spans="1:37" ht="15.75" thickBot="1" x14ac:dyDescent="0.3">
      <c r="A24" s="2">
        <v>43</v>
      </c>
      <c r="B24" s="58">
        <f>COUNTIF(Sort!$D$2:$D$366, A24)</f>
        <v>5</v>
      </c>
      <c r="C24" s="57">
        <v>48</v>
      </c>
      <c r="D24" s="58">
        <f>COUNTIF(Sort!$E$2:$E$366, C24)</f>
        <v>2</v>
      </c>
      <c r="E24" s="57">
        <v>51</v>
      </c>
      <c r="F24" s="58">
        <f>COUNTIF(Sort!$F$2:$F$366, E24)</f>
        <v>14</v>
      </c>
      <c r="G24" s="57"/>
      <c r="H24" s="58"/>
      <c r="I24" s="57">
        <v>28</v>
      </c>
      <c r="J24" s="58">
        <f>COUNTIF(Sort!$H$2:$H$366, I24)</f>
        <v>13</v>
      </c>
      <c r="K24" s="57">
        <v>25</v>
      </c>
      <c r="L24" s="3">
        <f>COUNTIF(Sort!$I$2:$I$366, K24)</f>
        <v>21</v>
      </c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</row>
    <row r="25" spans="1:37" x14ac:dyDescent="0.25">
      <c r="A25" s="2">
        <v>44</v>
      </c>
      <c r="B25" s="58">
        <f>COUNTIF(Sort!$D$2:$D$366, A25)</f>
        <v>4</v>
      </c>
      <c r="C25" s="57">
        <v>49</v>
      </c>
      <c r="D25" s="58">
        <f>COUNTIF(Sort!$E$2:$E$366, C25)</f>
        <v>2</v>
      </c>
      <c r="E25" s="57">
        <v>52</v>
      </c>
      <c r="F25" s="58">
        <f>COUNTIF(Sort!$F$2:$F$366, E25)</f>
        <v>18</v>
      </c>
      <c r="G25" s="57"/>
      <c r="H25" s="58"/>
      <c r="I25" s="57">
        <v>29</v>
      </c>
      <c r="J25" s="58">
        <f>COUNTIF(Sort!$H$2:$H$366, I25)</f>
        <v>20</v>
      </c>
      <c r="K25" s="57">
        <v>26</v>
      </c>
      <c r="L25" s="3">
        <f>COUNTIF(Sort!$I$2:$I$366, K25)</f>
        <v>22</v>
      </c>
      <c r="M25" s="47"/>
      <c r="N25" s="1" t="s">
        <v>18</v>
      </c>
      <c r="O25" s="56"/>
      <c r="P25" s="47"/>
      <c r="Q25" s="4" t="s">
        <v>403</v>
      </c>
      <c r="R25" s="5" t="s">
        <v>404</v>
      </c>
      <c r="S25" s="6" t="s">
        <v>405</v>
      </c>
      <c r="T25" s="7" t="s">
        <v>399</v>
      </c>
      <c r="U25" s="47"/>
      <c r="V25" s="1" t="s">
        <v>400</v>
      </c>
      <c r="W25" s="56"/>
      <c r="X25" s="47"/>
      <c r="Y25" s="4" t="s">
        <v>403</v>
      </c>
      <c r="Z25" s="5" t="s">
        <v>404</v>
      </c>
      <c r="AA25" s="6" t="s">
        <v>405</v>
      </c>
      <c r="AB25" s="7" t="s">
        <v>399</v>
      </c>
      <c r="AC25" s="47"/>
      <c r="AD25" s="47"/>
      <c r="AE25" s="47"/>
      <c r="AF25" s="47"/>
      <c r="AG25" s="47"/>
      <c r="AH25" s="47"/>
      <c r="AI25" s="47"/>
      <c r="AJ25" s="47"/>
      <c r="AK25" s="47"/>
    </row>
    <row r="26" spans="1:37" x14ac:dyDescent="0.25">
      <c r="A26" s="2">
        <v>45</v>
      </c>
      <c r="B26" s="58">
        <f>COUNTIF(Sort!$D$2:$D$366, A26)</f>
        <v>7</v>
      </c>
      <c r="C26" s="57">
        <v>50</v>
      </c>
      <c r="D26" s="58">
        <f>COUNTIF(Sort!$E$2:$E$366, C26)</f>
        <v>3</v>
      </c>
      <c r="E26" s="57">
        <v>53</v>
      </c>
      <c r="F26" s="58">
        <f>COUNTIF(Sort!$F$2:$F$366, E26)</f>
        <v>7</v>
      </c>
      <c r="G26" s="57"/>
      <c r="H26" s="58"/>
      <c r="I26" s="57">
        <v>30</v>
      </c>
      <c r="J26" s="58">
        <f>COUNTIF(Sort!$H$2:$H$366, I26)</f>
        <v>12</v>
      </c>
      <c r="K26" s="57">
        <v>27</v>
      </c>
      <c r="L26" s="3">
        <f>COUNTIF(Sort!$I$2:$I$366, K26)</f>
        <v>20</v>
      </c>
      <c r="M26" s="47"/>
      <c r="N26" s="61" t="s">
        <v>406</v>
      </c>
      <c r="O26" s="9">
        <f>MIN($I$3:$I$100)</f>
        <v>4</v>
      </c>
      <c r="P26" s="47"/>
      <c r="Q26" s="8">
        <f>O26</f>
        <v>4</v>
      </c>
      <c r="R26" s="14">
        <f>Q26+$O$30-1</f>
        <v>8</v>
      </c>
      <c r="S26" s="14" t="str">
        <f>CONCATENATE(Q26," - ",R26)</f>
        <v>4 - 8</v>
      </c>
      <c r="T26" s="9">
        <f t="shared" ref="T26:T35" si="16">SUMIFS($J$3:$J$100, $I$3:$I$100, "&gt;="&amp;Q26,  $I$3:$I$100, "&lt;="&amp;R26)</f>
        <v>2</v>
      </c>
      <c r="U26" s="47"/>
      <c r="V26" s="61" t="s">
        <v>406</v>
      </c>
      <c r="W26" s="9">
        <f>MIN($K$3:$K$100)</f>
        <v>4</v>
      </c>
      <c r="X26" s="47"/>
      <c r="Y26" s="8">
        <f>W26</f>
        <v>4</v>
      </c>
      <c r="Z26" s="14">
        <f>Y26+$W$30-1</f>
        <v>8</v>
      </c>
      <c r="AA26" s="14" t="str">
        <f>CONCATENATE(Y26," - ",Z26)</f>
        <v>4 - 8</v>
      </c>
      <c r="AB26" s="9">
        <f t="shared" ref="AB26:AB35" si="17">SUMIFS($L$3:$L$100, $K$3:$K$100, "&gt;="&amp;Y26,  $K$3:$K$100, "&lt;="&amp;Z26)</f>
        <v>21</v>
      </c>
      <c r="AC26" s="47"/>
      <c r="AD26" s="47"/>
      <c r="AE26" s="47"/>
      <c r="AF26" s="47"/>
      <c r="AG26" s="47"/>
      <c r="AH26" s="47"/>
      <c r="AI26" s="47"/>
      <c r="AJ26" s="47"/>
      <c r="AK26" s="47"/>
    </row>
    <row r="27" spans="1:37" x14ac:dyDescent="0.25">
      <c r="A27" s="2">
        <v>46</v>
      </c>
      <c r="B27" s="58">
        <f>COUNTIF(Sort!$D$2:$D$366, A27)</f>
        <v>7</v>
      </c>
      <c r="C27" s="57">
        <v>51</v>
      </c>
      <c r="D27" s="58">
        <f>COUNTIF(Sort!$E$2:$E$366, C27)</f>
        <v>6</v>
      </c>
      <c r="E27" s="57">
        <v>54</v>
      </c>
      <c r="F27" s="58">
        <f>COUNTIF(Sort!$F$2:$F$366, E27)</f>
        <v>1</v>
      </c>
      <c r="G27" s="57"/>
      <c r="H27" s="58"/>
      <c r="I27" s="57">
        <v>31</v>
      </c>
      <c r="J27" s="58">
        <f>COUNTIF(Sort!$H$2:$H$366, I27)</f>
        <v>15</v>
      </c>
      <c r="K27" s="57">
        <v>28</v>
      </c>
      <c r="L27" s="3">
        <f>COUNTIF(Sort!$I$2:$I$366, K27)</f>
        <v>12</v>
      </c>
      <c r="M27" s="47"/>
      <c r="N27" s="62" t="s">
        <v>407</v>
      </c>
      <c r="O27" s="9">
        <f>MAX($I$3:$I$100)</f>
        <v>48</v>
      </c>
      <c r="P27" s="47"/>
      <c r="Q27" s="8">
        <f>R26+1</f>
        <v>9</v>
      </c>
      <c r="R27" s="14">
        <f t="shared" ref="R27:R35" si="18">Q27+$O$30-1</f>
        <v>13</v>
      </c>
      <c r="S27" s="14" t="str">
        <f t="shared" ref="S27:S35" si="19">CONCATENATE(Q27," - ",R27)</f>
        <v>9 - 13</v>
      </c>
      <c r="T27" s="9">
        <f t="shared" si="16"/>
        <v>27</v>
      </c>
      <c r="U27" s="47"/>
      <c r="V27" s="62" t="s">
        <v>407</v>
      </c>
      <c r="W27" s="9">
        <f>MAX($K$3:$K$100)</f>
        <v>53</v>
      </c>
      <c r="X27" s="47"/>
      <c r="Y27" s="8">
        <f>Z26+1</f>
        <v>9</v>
      </c>
      <c r="Z27" s="14">
        <f t="shared" ref="Z27:Z35" si="20">Y27+$W$30-1</f>
        <v>13</v>
      </c>
      <c r="AA27" s="14" t="str">
        <f t="shared" ref="AA27:AA35" si="21">CONCATENATE(Y27," - ",Z27)</f>
        <v>9 - 13</v>
      </c>
      <c r="AB27" s="9">
        <f t="shared" si="17"/>
        <v>33</v>
      </c>
      <c r="AC27" s="47"/>
      <c r="AD27" s="47"/>
      <c r="AE27" s="47"/>
      <c r="AF27" s="47"/>
      <c r="AG27" s="47"/>
      <c r="AH27" s="47"/>
      <c r="AI27" s="47"/>
      <c r="AJ27" s="47"/>
      <c r="AK27" s="47"/>
    </row>
    <row r="28" spans="1:37" x14ac:dyDescent="0.25">
      <c r="A28" s="2">
        <v>47</v>
      </c>
      <c r="B28" s="58">
        <f>COUNTIF(Sort!$D$2:$D$366, A28)</f>
        <v>4</v>
      </c>
      <c r="C28" s="57">
        <v>52</v>
      </c>
      <c r="D28" s="58">
        <f>COUNTIF(Sort!$E$2:$E$366, C28)</f>
        <v>4</v>
      </c>
      <c r="E28" s="57">
        <v>55</v>
      </c>
      <c r="F28" s="58">
        <f>COUNTIF(Sort!$F$2:$F$366, E28)</f>
        <v>2</v>
      </c>
      <c r="G28" s="57"/>
      <c r="H28" s="58"/>
      <c r="I28" s="57">
        <v>32</v>
      </c>
      <c r="J28" s="58">
        <f>COUNTIF(Sort!$H$2:$H$366, I28)</f>
        <v>13</v>
      </c>
      <c r="K28" s="57">
        <v>29</v>
      </c>
      <c r="L28" s="3">
        <f>COUNTIF(Sort!$I$2:$I$366, K28)</f>
        <v>25</v>
      </c>
      <c r="M28" s="47"/>
      <c r="N28" s="62" t="s">
        <v>408</v>
      </c>
      <c r="O28" s="9">
        <f>SUMIF($I$3:$I$100,"&lt;&gt;-",$J$3:$J$100)</f>
        <v>361</v>
      </c>
      <c r="P28" s="47"/>
      <c r="Q28" s="8">
        <f t="shared" ref="Q28:Q35" si="22">R27+1</f>
        <v>14</v>
      </c>
      <c r="R28" s="14">
        <f t="shared" si="18"/>
        <v>18</v>
      </c>
      <c r="S28" s="14" t="str">
        <f t="shared" si="19"/>
        <v>14 - 18</v>
      </c>
      <c r="T28" s="9">
        <f t="shared" si="16"/>
        <v>34</v>
      </c>
      <c r="U28" s="47"/>
      <c r="V28" s="62" t="s">
        <v>408</v>
      </c>
      <c r="W28" s="9">
        <f>SUMIF($K$3:$K$100,"&lt;&gt;-",$L$3:$L$100)</f>
        <v>361</v>
      </c>
      <c r="X28" s="47"/>
      <c r="Y28" s="8">
        <f t="shared" ref="Y28:Y35" si="23">Z27+1</f>
        <v>14</v>
      </c>
      <c r="Z28" s="14">
        <f t="shared" si="20"/>
        <v>18</v>
      </c>
      <c r="AA28" s="14" t="str">
        <f t="shared" si="21"/>
        <v>14 - 18</v>
      </c>
      <c r="AB28" s="9">
        <f t="shared" si="17"/>
        <v>22</v>
      </c>
      <c r="AC28" s="47"/>
      <c r="AD28" s="47"/>
      <c r="AE28" s="47"/>
      <c r="AF28" s="47"/>
      <c r="AG28" s="47"/>
      <c r="AH28" s="47"/>
      <c r="AI28" s="47"/>
      <c r="AJ28" s="47"/>
      <c r="AK28" s="47"/>
    </row>
    <row r="29" spans="1:37" x14ac:dyDescent="0.25">
      <c r="A29" s="2">
        <v>48</v>
      </c>
      <c r="B29" s="58">
        <f>COUNTIF(Sort!$D$2:$D$366, A29)</f>
        <v>4</v>
      </c>
      <c r="C29" s="57">
        <v>53</v>
      </c>
      <c r="D29" s="58">
        <f>COUNTIF(Sort!$E$2:$E$366, C29)</f>
        <v>3</v>
      </c>
      <c r="E29" s="57">
        <v>56</v>
      </c>
      <c r="F29" s="58">
        <f>COUNTIF(Sort!$F$2:$F$366, E29)</f>
        <v>1</v>
      </c>
      <c r="G29" s="57"/>
      <c r="H29" s="58"/>
      <c r="I29" s="57">
        <v>33</v>
      </c>
      <c r="J29" s="58">
        <f>COUNTIF(Sort!$H$2:$H$366, I29)</f>
        <v>15</v>
      </c>
      <c r="K29" s="57">
        <v>30</v>
      </c>
      <c r="L29" s="3">
        <f>COUNTIF(Sort!$I$2:$I$366, K29)</f>
        <v>21</v>
      </c>
      <c r="M29" s="47"/>
      <c r="N29" s="62" t="s">
        <v>409</v>
      </c>
      <c r="O29" s="9">
        <f>ROUNDUP(1 + 3.3*LOG10(O28), 0)</f>
        <v>10</v>
      </c>
      <c r="P29" s="47"/>
      <c r="Q29" s="8">
        <f t="shared" si="22"/>
        <v>19</v>
      </c>
      <c r="R29" s="14">
        <f t="shared" si="18"/>
        <v>23</v>
      </c>
      <c r="S29" s="14" t="str">
        <f t="shared" si="19"/>
        <v>19 - 23</v>
      </c>
      <c r="T29" s="9">
        <f t="shared" si="16"/>
        <v>79</v>
      </c>
      <c r="U29" s="47"/>
      <c r="V29" s="62" t="s">
        <v>409</v>
      </c>
      <c r="W29" s="9">
        <f>ROUNDUP(1 + 3.3*LOG10(W28), 0)</f>
        <v>10</v>
      </c>
      <c r="X29" s="47"/>
      <c r="Y29" s="8">
        <f t="shared" si="23"/>
        <v>19</v>
      </c>
      <c r="Z29" s="14">
        <f t="shared" si="20"/>
        <v>23</v>
      </c>
      <c r="AA29" s="14" t="str">
        <f t="shared" si="21"/>
        <v>19 - 23</v>
      </c>
      <c r="AB29" s="9">
        <f t="shared" si="17"/>
        <v>52</v>
      </c>
      <c r="AC29" s="47"/>
      <c r="AD29" s="47"/>
      <c r="AE29" s="47"/>
      <c r="AF29" s="47"/>
      <c r="AG29" s="47"/>
      <c r="AH29" s="47"/>
      <c r="AI29" s="47"/>
      <c r="AJ29" s="47"/>
      <c r="AK29" s="47"/>
    </row>
    <row r="30" spans="1:37" ht="15.75" thickBot="1" x14ac:dyDescent="0.3">
      <c r="A30" s="2">
        <v>49</v>
      </c>
      <c r="B30" s="58">
        <f>COUNTIF(Sort!$D$2:$D$366, A30)</f>
        <v>6</v>
      </c>
      <c r="C30" s="57">
        <v>54</v>
      </c>
      <c r="D30" s="58">
        <f>COUNTIF(Sort!$E$2:$E$366, C30)</f>
        <v>3</v>
      </c>
      <c r="E30" s="57">
        <v>57</v>
      </c>
      <c r="F30" s="58">
        <f>COUNTIF(Sort!$F$2:$F$366, E30)</f>
        <v>1</v>
      </c>
      <c r="G30" s="57"/>
      <c r="H30" s="58"/>
      <c r="I30" s="57">
        <v>34</v>
      </c>
      <c r="J30" s="58">
        <f>COUNTIF(Sort!$H$2:$H$366, I30)</f>
        <v>11</v>
      </c>
      <c r="K30" s="57">
        <v>31</v>
      </c>
      <c r="L30" s="3">
        <f>COUNTIF(Sort!$I$2:$I$366, K30)</f>
        <v>12</v>
      </c>
      <c r="M30" s="47"/>
      <c r="N30" s="63" t="s">
        <v>410</v>
      </c>
      <c r="O30" s="64">
        <f>ROUNDUP((O27-O26)/O29,0)</f>
        <v>5</v>
      </c>
      <c r="P30" s="47"/>
      <c r="Q30" s="8">
        <f t="shared" si="22"/>
        <v>24</v>
      </c>
      <c r="R30" s="14">
        <f t="shared" si="18"/>
        <v>28</v>
      </c>
      <c r="S30" s="14" t="str">
        <f t="shared" si="19"/>
        <v>24 - 28</v>
      </c>
      <c r="T30" s="9">
        <f t="shared" si="16"/>
        <v>80</v>
      </c>
      <c r="U30" s="47"/>
      <c r="V30" s="63" t="s">
        <v>410</v>
      </c>
      <c r="W30" s="64">
        <f>ROUNDUP((W27-W26)/W29,0)</f>
        <v>5</v>
      </c>
      <c r="X30" s="47"/>
      <c r="Y30" s="8">
        <f t="shared" si="23"/>
        <v>24</v>
      </c>
      <c r="Z30" s="14">
        <f t="shared" si="20"/>
        <v>28</v>
      </c>
      <c r="AA30" s="14" t="str">
        <f t="shared" si="21"/>
        <v>24 - 28</v>
      </c>
      <c r="AB30" s="9">
        <f t="shared" si="17"/>
        <v>95</v>
      </c>
      <c r="AC30" s="47"/>
      <c r="AD30" s="47"/>
      <c r="AE30" s="47"/>
      <c r="AF30" s="47"/>
      <c r="AG30" s="47"/>
      <c r="AH30" s="47"/>
      <c r="AI30" s="47"/>
      <c r="AJ30" s="47"/>
      <c r="AK30" s="47"/>
    </row>
    <row r="31" spans="1:37" x14ac:dyDescent="0.25">
      <c r="A31" s="2">
        <v>50</v>
      </c>
      <c r="B31" s="58">
        <f>COUNTIF(Sort!$D$2:$D$366, A31)</f>
        <v>4</v>
      </c>
      <c r="C31" s="57">
        <v>55</v>
      </c>
      <c r="D31" s="58">
        <f>COUNTIF(Sort!$E$2:$E$366, C31)</f>
        <v>1</v>
      </c>
      <c r="E31" s="57" t="str">
        <v>-</v>
      </c>
      <c r="F31" s="58">
        <f>COUNTIF(Sort!$F$2:$F$366, E31)</f>
        <v>8</v>
      </c>
      <c r="G31" s="57"/>
      <c r="H31" s="58"/>
      <c r="I31" s="57">
        <v>35</v>
      </c>
      <c r="J31" s="58">
        <f>COUNTIF(Sort!$H$2:$H$366, I31)</f>
        <v>8</v>
      </c>
      <c r="K31" s="57">
        <v>32</v>
      </c>
      <c r="L31" s="3">
        <f>COUNTIF(Sort!$I$2:$I$366, K31)</f>
        <v>15</v>
      </c>
      <c r="M31" s="47"/>
      <c r="N31" s="47"/>
      <c r="O31" s="47"/>
      <c r="P31" s="47"/>
      <c r="Q31" s="8">
        <f t="shared" si="22"/>
        <v>29</v>
      </c>
      <c r="R31" s="14">
        <f t="shared" si="18"/>
        <v>33</v>
      </c>
      <c r="S31" s="14" t="str">
        <f t="shared" si="19"/>
        <v>29 - 33</v>
      </c>
      <c r="T31" s="9">
        <f t="shared" si="16"/>
        <v>75</v>
      </c>
      <c r="U31" s="47"/>
      <c r="X31" s="47"/>
      <c r="Y31" s="8">
        <f t="shared" si="23"/>
        <v>29</v>
      </c>
      <c r="Z31" s="14">
        <f t="shared" si="20"/>
        <v>33</v>
      </c>
      <c r="AA31" s="14" t="str">
        <f t="shared" si="21"/>
        <v>29 - 33</v>
      </c>
      <c r="AB31" s="9">
        <f t="shared" si="17"/>
        <v>88</v>
      </c>
      <c r="AC31" s="47"/>
      <c r="AD31" s="47"/>
      <c r="AE31" s="47"/>
      <c r="AF31" s="47"/>
      <c r="AG31" s="47"/>
      <c r="AH31" s="47"/>
      <c r="AI31" s="47"/>
      <c r="AJ31" s="47"/>
      <c r="AK31" s="47"/>
    </row>
    <row r="32" spans="1:37" x14ac:dyDescent="0.25">
      <c r="A32" s="2">
        <v>51</v>
      </c>
      <c r="B32" s="58">
        <f>COUNTIF(Sort!$D$2:$D$366, A32)</f>
        <v>9</v>
      </c>
      <c r="C32" s="57">
        <v>56</v>
      </c>
      <c r="D32" s="58">
        <f>COUNTIF(Sort!$E$2:$E$366, C32)</f>
        <v>4</v>
      </c>
      <c r="E32" s="57"/>
      <c r="F32" s="58"/>
      <c r="G32" s="57"/>
      <c r="H32" s="58"/>
      <c r="I32" s="57">
        <v>36</v>
      </c>
      <c r="J32" s="58">
        <f>COUNTIF(Sort!$H$2:$H$366, I32)</f>
        <v>11</v>
      </c>
      <c r="K32" s="57">
        <v>33</v>
      </c>
      <c r="L32" s="3">
        <f>COUNTIF(Sort!$I$2:$I$366, K32)</f>
        <v>15</v>
      </c>
      <c r="M32" s="47"/>
      <c r="N32" s="47"/>
      <c r="O32" s="47"/>
      <c r="P32" s="47"/>
      <c r="Q32" s="8">
        <f t="shared" si="22"/>
        <v>34</v>
      </c>
      <c r="R32" s="14">
        <f t="shared" si="18"/>
        <v>38</v>
      </c>
      <c r="S32" s="14" t="str">
        <f t="shared" si="19"/>
        <v>34 - 38</v>
      </c>
      <c r="T32" s="9">
        <f t="shared" si="16"/>
        <v>40</v>
      </c>
      <c r="U32" s="47"/>
      <c r="X32" s="47"/>
      <c r="Y32" s="8">
        <f t="shared" si="23"/>
        <v>34</v>
      </c>
      <c r="Z32" s="14">
        <f t="shared" si="20"/>
        <v>38</v>
      </c>
      <c r="AA32" s="14" t="str">
        <f t="shared" si="21"/>
        <v>34 - 38</v>
      </c>
      <c r="AB32" s="9">
        <f t="shared" si="17"/>
        <v>42</v>
      </c>
      <c r="AC32" s="47"/>
      <c r="AD32" s="47"/>
      <c r="AE32" s="47"/>
      <c r="AF32" s="47"/>
      <c r="AG32" s="47"/>
      <c r="AH32" s="47"/>
      <c r="AI32" s="47"/>
      <c r="AJ32" s="47"/>
      <c r="AK32" s="47"/>
    </row>
    <row r="33" spans="1:37" x14ac:dyDescent="0.25">
      <c r="A33" s="2">
        <v>52</v>
      </c>
      <c r="B33" s="58">
        <f>COUNTIF(Sort!$D$2:$D$366, A33)</f>
        <v>7</v>
      </c>
      <c r="C33" s="57">
        <v>57</v>
      </c>
      <c r="D33" s="58">
        <f>COUNTIF(Sort!$E$2:$E$366, C33)</f>
        <v>5</v>
      </c>
      <c r="E33" s="57"/>
      <c r="F33" s="58"/>
      <c r="G33" s="57"/>
      <c r="H33" s="58"/>
      <c r="I33" s="57">
        <v>37</v>
      </c>
      <c r="J33" s="58">
        <f>COUNTIF(Sort!$H$2:$H$366, I33)</f>
        <v>5</v>
      </c>
      <c r="K33" s="57">
        <v>34</v>
      </c>
      <c r="L33" s="3">
        <f>COUNTIF(Sort!$I$2:$I$366, K33)</f>
        <v>12</v>
      </c>
      <c r="M33" s="47"/>
      <c r="N33" s="47"/>
      <c r="O33" s="47"/>
      <c r="P33" s="47"/>
      <c r="Q33" s="8">
        <f t="shared" si="22"/>
        <v>39</v>
      </c>
      <c r="R33" s="14">
        <f t="shared" si="18"/>
        <v>43</v>
      </c>
      <c r="S33" s="14" t="str">
        <f t="shared" si="19"/>
        <v>39 - 43</v>
      </c>
      <c r="T33" s="9">
        <f t="shared" si="16"/>
        <v>21</v>
      </c>
      <c r="U33" s="47"/>
      <c r="X33" s="47"/>
      <c r="Y33" s="8">
        <f t="shared" si="23"/>
        <v>39</v>
      </c>
      <c r="Z33" s="14">
        <f t="shared" si="20"/>
        <v>43</v>
      </c>
      <c r="AA33" s="14" t="str">
        <f t="shared" si="21"/>
        <v>39 - 43</v>
      </c>
      <c r="AB33" s="9">
        <f t="shared" si="17"/>
        <v>5</v>
      </c>
      <c r="AC33" s="47"/>
      <c r="AD33" s="47"/>
      <c r="AE33" s="47"/>
      <c r="AF33" s="47"/>
      <c r="AG33" s="47"/>
      <c r="AH33" s="47"/>
      <c r="AI33" s="47"/>
      <c r="AJ33" s="47"/>
      <c r="AK33" s="47"/>
    </row>
    <row r="34" spans="1:37" x14ac:dyDescent="0.25">
      <c r="A34" s="2">
        <v>53</v>
      </c>
      <c r="B34" s="58">
        <f>COUNTIF(Sort!$D$2:$D$366, A34)</f>
        <v>13</v>
      </c>
      <c r="C34" s="57">
        <v>58</v>
      </c>
      <c r="D34" s="58">
        <f>COUNTIF(Sort!$E$2:$E$366, C34)</f>
        <v>2</v>
      </c>
      <c r="E34" s="57"/>
      <c r="F34" s="58"/>
      <c r="G34" s="57"/>
      <c r="H34" s="58"/>
      <c r="I34" s="57">
        <v>38</v>
      </c>
      <c r="J34" s="58">
        <f>COUNTIF(Sort!$H$2:$H$366, I34)</f>
        <v>5</v>
      </c>
      <c r="K34" s="57">
        <v>35</v>
      </c>
      <c r="L34" s="3">
        <f>COUNTIF(Sort!$I$2:$I$366, K34)</f>
        <v>14</v>
      </c>
      <c r="M34" s="47"/>
      <c r="N34" s="47"/>
      <c r="O34" s="47"/>
      <c r="P34" s="47"/>
      <c r="Q34" s="8">
        <f t="shared" si="22"/>
        <v>44</v>
      </c>
      <c r="R34" s="14">
        <f t="shared" si="18"/>
        <v>48</v>
      </c>
      <c r="S34" s="14" t="str">
        <f t="shared" si="19"/>
        <v>44 - 48</v>
      </c>
      <c r="T34" s="9">
        <f t="shared" si="16"/>
        <v>3</v>
      </c>
      <c r="U34" s="47"/>
      <c r="X34" s="47"/>
      <c r="Y34" s="8">
        <f t="shared" si="23"/>
        <v>44</v>
      </c>
      <c r="Z34" s="14">
        <f t="shared" si="20"/>
        <v>48</v>
      </c>
      <c r="AA34" s="14" t="str">
        <f t="shared" si="21"/>
        <v>44 - 48</v>
      </c>
      <c r="AB34" s="9">
        <f t="shared" si="17"/>
        <v>2</v>
      </c>
      <c r="AC34" s="47"/>
      <c r="AD34" s="47"/>
      <c r="AE34" s="47"/>
      <c r="AF34" s="47"/>
      <c r="AG34" s="47"/>
      <c r="AH34" s="47"/>
      <c r="AI34" s="47"/>
      <c r="AJ34" s="47"/>
      <c r="AK34" s="47"/>
    </row>
    <row r="35" spans="1:37" ht="15.75" thickBot="1" x14ac:dyDescent="0.3">
      <c r="A35" s="2">
        <v>54</v>
      </c>
      <c r="B35" s="58">
        <f>COUNTIF(Sort!$D$2:$D$366, A35)</f>
        <v>13</v>
      </c>
      <c r="C35" s="57">
        <v>59</v>
      </c>
      <c r="D35" s="58">
        <f>COUNTIF(Sort!$E$2:$E$366, C35)</f>
        <v>4</v>
      </c>
      <c r="E35" s="57"/>
      <c r="F35" s="58"/>
      <c r="G35" s="57"/>
      <c r="H35" s="58"/>
      <c r="I35" s="57">
        <v>39</v>
      </c>
      <c r="J35" s="58">
        <f>COUNTIF(Sort!$H$2:$H$366, I35)</f>
        <v>6</v>
      </c>
      <c r="K35" s="57">
        <v>36</v>
      </c>
      <c r="L35" s="3">
        <f>COUNTIF(Sort!$I$2:$I$366, K35)</f>
        <v>6</v>
      </c>
      <c r="M35" s="47"/>
      <c r="N35" s="47"/>
      <c r="O35" s="47"/>
      <c r="P35" s="47"/>
      <c r="Q35" s="68">
        <f t="shared" si="22"/>
        <v>49</v>
      </c>
      <c r="R35" s="69">
        <f t="shared" si="18"/>
        <v>53</v>
      </c>
      <c r="S35" s="69" t="str">
        <f t="shared" si="19"/>
        <v>49 - 53</v>
      </c>
      <c r="T35" s="64">
        <f t="shared" si="16"/>
        <v>0</v>
      </c>
      <c r="U35" s="47"/>
      <c r="X35" s="47"/>
      <c r="Y35" s="8">
        <f t="shared" si="23"/>
        <v>49</v>
      </c>
      <c r="Z35" s="14">
        <f t="shared" si="20"/>
        <v>53</v>
      </c>
      <c r="AA35" s="14" t="str">
        <f t="shared" si="21"/>
        <v>49 - 53</v>
      </c>
      <c r="AB35" s="9">
        <f t="shared" si="17"/>
        <v>1</v>
      </c>
      <c r="AC35" s="47"/>
      <c r="AD35" s="47"/>
      <c r="AE35" s="47"/>
      <c r="AF35" s="47"/>
      <c r="AG35" s="47"/>
      <c r="AH35" s="47"/>
      <c r="AI35" s="47"/>
      <c r="AJ35" s="47"/>
      <c r="AK35" s="47"/>
    </row>
    <row r="36" spans="1:37" x14ac:dyDescent="0.25">
      <c r="A36" s="2">
        <v>55</v>
      </c>
      <c r="B36" s="58">
        <f>COUNTIF(Sort!$D$2:$D$366, A36)</f>
        <v>15</v>
      </c>
      <c r="C36" s="57">
        <v>60</v>
      </c>
      <c r="D36" s="58">
        <f>COUNTIF(Sort!$E$2:$E$366, C36)</f>
        <v>3</v>
      </c>
      <c r="E36" s="57"/>
      <c r="F36" s="58"/>
      <c r="G36" s="57"/>
      <c r="H36" s="58"/>
      <c r="I36" s="57">
        <v>40</v>
      </c>
      <c r="J36" s="58">
        <f>COUNTIF(Sort!$H$2:$H$366, I36)</f>
        <v>6</v>
      </c>
      <c r="K36" s="57">
        <v>37</v>
      </c>
      <c r="L36" s="3">
        <f>COUNTIF(Sort!$I$2:$I$366, K36)</f>
        <v>5</v>
      </c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</row>
    <row r="37" spans="1:37" x14ac:dyDescent="0.25">
      <c r="A37" s="2">
        <v>56</v>
      </c>
      <c r="B37" s="58">
        <f>COUNTIF(Sort!$D$2:$D$366, A37)</f>
        <v>15</v>
      </c>
      <c r="C37" s="57">
        <v>61</v>
      </c>
      <c r="D37" s="58">
        <f>COUNTIF(Sort!$E$2:$E$366, C37)</f>
        <v>5</v>
      </c>
      <c r="E37" s="57"/>
      <c r="F37" s="58"/>
      <c r="G37" s="57"/>
      <c r="H37" s="58"/>
      <c r="I37" s="57">
        <v>41</v>
      </c>
      <c r="J37" s="58">
        <f>COUNTIF(Sort!$H$2:$H$366, I37)</f>
        <v>4</v>
      </c>
      <c r="K37" s="57">
        <v>38</v>
      </c>
      <c r="L37" s="3">
        <f>COUNTIF(Sort!$I$2:$I$366, K37)</f>
        <v>5</v>
      </c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</row>
    <row r="38" spans="1:37" x14ac:dyDescent="0.25">
      <c r="A38" s="2">
        <v>57</v>
      </c>
      <c r="B38" s="58">
        <f>COUNTIF(Sort!$D$2:$D$366, A38)</f>
        <v>17</v>
      </c>
      <c r="C38" s="57">
        <v>62</v>
      </c>
      <c r="D38" s="58">
        <f>COUNTIF(Sort!$E$2:$E$366, C38)</f>
        <v>3</v>
      </c>
      <c r="E38" s="57"/>
      <c r="F38" s="58"/>
      <c r="G38" s="57"/>
      <c r="H38" s="58"/>
      <c r="I38" s="57">
        <v>42</v>
      </c>
      <c r="J38" s="58">
        <f>COUNTIF(Sort!$H$2:$H$366, I38)</f>
        <v>3</v>
      </c>
      <c r="K38" s="57">
        <v>39</v>
      </c>
      <c r="L38" s="3">
        <f>COUNTIF(Sort!$I$2:$I$366, K38)</f>
        <v>2</v>
      </c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</row>
    <row r="39" spans="1:37" x14ac:dyDescent="0.25">
      <c r="A39" s="2">
        <v>58</v>
      </c>
      <c r="B39" s="58">
        <f>COUNTIF(Sort!$D$2:$D$366, A39)</f>
        <v>22</v>
      </c>
      <c r="C39" s="57">
        <v>63</v>
      </c>
      <c r="D39" s="58">
        <f>COUNTIF(Sort!$E$2:$E$366, C39)</f>
        <v>8</v>
      </c>
      <c r="E39" s="57"/>
      <c r="F39" s="58"/>
      <c r="G39" s="57"/>
      <c r="H39" s="58"/>
      <c r="I39" s="57">
        <v>43</v>
      </c>
      <c r="J39" s="58">
        <f>COUNTIF(Sort!$H$2:$H$366, I39)</f>
        <v>2</v>
      </c>
      <c r="K39" s="57">
        <v>41</v>
      </c>
      <c r="L39" s="3">
        <f>COUNTIF(Sort!$I$2:$I$366, K39)</f>
        <v>2</v>
      </c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</row>
    <row r="40" spans="1:37" x14ac:dyDescent="0.25">
      <c r="A40" s="2">
        <v>59</v>
      </c>
      <c r="B40" s="58">
        <f>COUNTIF(Sort!$D$2:$D$366, A40)</f>
        <v>13</v>
      </c>
      <c r="C40" s="57">
        <v>64</v>
      </c>
      <c r="D40" s="58">
        <f>COUNTIF(Sort!$E$2:$E$366, C40)</f>
        <v>4</v>
      </c>
      <c r="E40" s="57"/>
      <c r="F40" s="58"/>
      <c r="G40" s="57"/>
      <c r="H40" s="58"/>
      <c r="I40" s="57">
        <v>45</v>
      </c>
      <c r="J40" s="58">
        <f>COUNTIF(Sort!$H$2:$H$366, I40)</f>
        <v>1</v>
      </c>
      <c r="K40" s="57">
        <v>43</v>
      </c>
      <c r="L40" s="3">
        <f>COUNTIF(Sort!$I$2:$I$366, K40)</f>
        <v>1</v>
      </c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</row>
    <row r="41" spans="1:37" x14ac:dyDescent="0.25">
      <c r="A41" s="2">
        <v>60</v>
      </c>
      <c r="B41" s="58">
        <f>COUNTIF(Sort!$D$2:$D$366, A41)</f>
        <v>17</v>
      </c>
      <c r="C41" s="57">
        <v>65</v>
      </c>
      <c r="D41" s="58">
        <f>COUNTIF(Sort!$E$2:$E$366, C41)</f>
        <v>4</v>
      </c>
      <c r="E41" s="57"/>
      <c r="F41" s="58"/>
      <c r="G41" s="57"/>
      <c r="H41" s="58"/>
      <c r="I41" s="57">
        <v>46</v>
      </c>
      <c r="J41" s="58">
        <f>COUNTIF(Sort!$H$2:$H$366, I41)</f>
        <v>1</v>
      </c>
      <c r="K41" s="57">
        <v>44</v>
      </c>
      <c r="L41" s="3">
        <f>COUNTIF(Sort!$I$2:$I$366, K41)</f>
        <v>1</v>
      </c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</row>
    <row r="42" spans="1:37" x14ac:dyDescent="0.25">
      <c r="A42" s="2">
        <v>61</v>
      </c>
      <c r="B42" s="58">
        <f>COUNTIF(Sort!$D$2:$D$366, A42)</f>
        <v>10</v>
      </c>
      <c r="C42" s="57">
        <v>66</v>
      </c>
      <c r="D42" s="58">
        <f>COUNTIF(Sort!$E$2:$E$366, C42)</f>
        <v>4</v>
      </c>
      <c r="E42" s="57"/>
      <c r="F42" s="58"/>
      <c r="G42" s="57"/>
      <c r="H42" s="58"/>
      <c r="I42" s="57">
        <v>48</v>
      </c>
      <c r="J42" s="58">
        <f>COUNTIF(Sort!$H$2:$H$366, I42)</f>
        <v>1</v>
      </c>
      <c r="K42" s="57">
        <v>45</v>
      </c>
      <c r="L42" s="3">
        <f>COUNTIF(Sort!$I$2:$I$366, K42)</f>
        <v>1</v>
      </c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</row>
    <row r="43" spans="1:37" x14ac:dyDescent="0.25">
      <c r="A43" s="2">
        <v>62</v>
      </c>
      <c r="B43" s="58">
        <f>COUNTIF(Sort!$D$2:$D$366, A43)</f>
        <v>17</v>
      </c>
      <c r="C43" s="57">
        <v>67</v>
      </c>
      <c r="D43" s="58">
        <f>COUNTIF(Sort!$E$2:$E$366, C43)</f>
        <v>6</v>
      </c>
      <c r="E43" s="57"/>
      <c r="F43" s="58"/>
      <c r="G43" s="57"/>
      <c r="H43" s="58"/>
      <c r="I43" s="57" t="str">
        <v>-</v>
      </c>
      <c r="J43" s="58">
        <f>COUNTIF(Sort!$H$2:$H$366, I43)</f>
        <v>4</v>
      </c>
      <c r="K43" s="57">
        <v>53</v>
      </c>
      <c r="L43" s="3">
        <f>COUNTIF(Sort!$I$2:$I$366, K43)</f>
        <v>1</v>
      </c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</row>
    <row r="44" spans="1:37" x14ac:dyDescent="0.25">
      <c r="A44" s="2">
        <v>63</v>
      </c>
      <c r="B44" s="58">
        <f>COUNTIF(Sort!$D$2:$D$366, A44)</f>
        <v>13</v>
      </c>
      <c r="C44" s="57">
        <v>68</v>
      </c>
      <c r="D44" s="58">
        <f>COUNTIF(Sort!$E$2:$E$366, C44)</f>
        <v>5</v>
      </c>
      <c r="E44" s="57"/>
      <c r="F44" s="58"/>
      <c r="G44" s="57"/>
      <c r="H44" s="58"/>
      <c r="I44" s="57"/>
      <c r="J44" s="58"/>
      <c r="K44" s="57" t="str">
        <v>-</v>
      </c>
      <c r="L44" s="3">
        <f>COUNTIF(Sort!$I$2:$I$366, K44)</f>
        <v>4</v>
      </c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</row>
    <row r="45" spans="1:37" x14ac:dyDescent="0.25">
      <c r="A45" s="2">
        <v>64</v>
      </c>
      <c r="B45" s="58">
        <f>COUNTIF(Sort!$D$2:$D$366, A45)</f>
        <v>14</v>
      </c>
      <c r="C45" s="57">
        <v>69</v>
      </c>
      <c r="D45" s="58">
        <f>COUNTIF(Sort!$E$2:$E$366, C45)</f>
        <v>6</v>
      </c>
      <c r="E45" s="57"/>
      <c r="F45" s="58"/>
      <c r="G45" s="57"/>
      <c r="H45" s="58"/>
      <c r="I45" s="57"/>
      <c r="J45" s="58"/>
      <c r="K45" s="57"/>
      <c r="L45" s="3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</row>
    <row r="46" spans="1:37" x14ac:dyDescent="0.25">
      <c r="A46" s="2">
        <v>65</v>
      </c>
      <c r="B46" s="58">
        <f>COUNTIF(Sort!$D$2:$D$366, A46)</f>
        <v>11</v>
      </c>
      <c r="C46" s="57">
        <v>70</v>
      </c>
      <c r="D46" s="58">
        <f>COUNTIF(Sort!$E$2:$E$366, C46)</f>
        <v>2</v>
      </c>
      <c r="E46" s="57"/>
      <c r="F46" s="58"/>
      <c r="G46" s="57"/>
      <c r="H46" s="58"/>
      <c r="I46" s="57"/>
      <c r="J46" s="58"/>
      <c r="K46" s="57"/>
      <c r="L46" s="3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</row>
    <row r="47" spans="1:37" x14ac:dyDescent="0.25">
      <c r="A47" s="2">
        <v>66</v>
      </c>
      <c r="B47" s="58">
        <f>COUNTIF(Sort!$D$2:$D$366, A47)</f>
        <v>9</v>
      </c>
      <c r="C47" s="57">
        <v>71</v>
      </c>
      <c r="D47" s="58">
        <f>COUNTIF(Sort!$E$2:$E$366, C47)</f>
        <v>8</v>
      </c>
      <c r="E47" s="57"/>
      <c r="F47" s="58"/>
      <c r="G47" s="57"/>
      <c r="H47" s="58"/>
      <c r="I47" s="57"/>
      <c r="J47" s="58"/>
      <c r="K47" s="57"/>
      <c r="L47" s="3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</row>
    <row r="48" spans="1:37" x14ac:dyDescent="0.25">
      <c r="A48" s="2">
        <v>67</v>
      </c>
      <c r="B48" s="58">
        <f>COUNTIF(Sort!$D$2:$D$366, A48)</f>
        <v>5</v>
      </c>
      <c r="C48" s="57">
        <v>72</v>
      </c>
      <c r="D48" s="58">
        <f>COUNTIF(Sort!$E$2:$E$366, C48)</f>
        <v>3</v>
      </c>
      <c r="E48" s="57"/>
      <c r="F48" s="58"/>
      <c r="G48" s="57"/>
      <c r="H48" s="58"/>
      <c r="I48" s="57"/>
      <c r="J48" s="58"/>
      <c r="K48" s="57"/>
      <c r="L48" s="3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  <row r="49" spans="1:37" x14ac:dyDescent="0.25">
      <c r="A49" s="2">
        <v>68</v>
      </c>
      <c r="B49" s="58">
        <f>COUNTIF(Sort!$D$2:$D$366, A49)</f>
        <v>3</v>
      </c>
      <c r="C49" s="57">
        <v>73</v>
      </c>
      <c r="D49" s="58">
        <f>COUNTIF(Sort!$E$2:$E$366, C49)</f>
        <v>6</v>
      </c>
      <c r="E49" s="57"/>
      <c r="F49" s="58"/>
      <c r="G49" s="57"/>
      <c r="H49" s="58"/>
      <c r="I49" s="57"/>
      <c r="J49" s="58"/>
      <c r="K49" s="57"/>
      <c r="L49" s="3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</row>
    <row r="50" spans="1:37" x14ac:dyDescent="0.25">
      <c r="A50" s="2">
        <v>70</v>
      </c>
      <c r="B50" s="58">
        <f>COUNTIF(Sort!$D$2:$D$366, A50)</f>
        <v>1</v>
      </c>
      <c r="C50" s="57">
        <v>74</v>
      </c>
      <c r="D50" s="58">
        <f>COUNTIF(Sort!$E$2:$E$366, C50)</f>
        <v>7</v>
      </c>
      <c r="E50" s="57"/>
      <c r="F50" s="58"/>
      <c r="G50" s="57"/>
      <c r="H50" s="58"/>
      <c r="I50" s="57"/>
      <c r="J50" s="58"/>
      <c r="K50" s="57"/>
      <c r="L50" s="3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</row>
    <row r="51" spans="1:37" x14ac:dyDescent="0.25">
      <c r="A51" s="2">
        <v>71</v>
      </c>
      <c r="B51" s="58">
        <f>COUNTIF(Sort!$D$2:$D$366, A51)</f>
        <v>2</v>
      </c>
      <c r="C51" s="57">
        <v>75</v>
      </c>
      <c r="D51" s="58">
        <f>COUNTIF(Sort!$E$2:$E$366, C51)</f>
        <v>9</v>
      </c>
      <c r="E51" s="57"/>
      <c r="F51" s="58"/>
      <c r="G51" s="57"/>
      <c r="H51" s="58"/>
      <c r="I51" s="57"/>
      <c r="J51" s="58"/>
      <c r="K51" s="57"/>
      <c r="L51" s="3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</row>
    <row r="52" spans="1:37" x14ac:dyDescent="0.25">
      <c r="A52" s="2">
        <v>72</v>
      </c>
      <c r="B52" s="58">
        <f>COUNTIF(Sort!$D$2:$D$366, A52)</f>
        <v>2</v>
      </c>
      <c r="C52" s="57">
        <v>76</v>
      </c>
      <c r="D52" s="58">
        <f>COUNTIF(Sort!$E$2:$E$366, C52)</f>
        <v>9</v>
      </c>
      <c r="E52" s="57"/>
      <c r="F52" s="58"/>
      <c r="G52" s="57"/>
      <c r="H52" s="58"/>
      <c r="I52" s="57"/>
      <c r="J52" s="58"/>
      <c r="K52" s="57"/>
      <c r="L52" s="3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</row>
    <row r="53" spans="1:37" x14ac:dyDescent="0.25">
      <c r="A53" s="2">
        <v>74</v>
      </c>
      <c r="B53" s="58">
        <f>COUNTIF(Sort!$D$2:$D$366, A53)</f>
        <v>2</v>
      </c>
      <c r="C53" s="57">
        <v>77</v>
      </c>
      <c r="D53" s="58">
        <f>COUNTIF(Sort!$E$2:$E$366, C53)</f>
        <v>3</v>
      </c>
      <c r="E53" s="57"/>
      <c r="F53" s="58"/>
      <c r="G53" s="57"/>
      <c r="H53" s="58"/>
      <c r="I53" s="57"/>
      <c r="J53" s="58"/>
      <c r="K53" s="57"/>
      <c r="L53" s="3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</row>
    <row r="54" spans="1:37" x14ac:dyDescent="0.25">
      <c r="A54" s="2">
        <v>75</v>
      </c>
      <c r="B54" s="58">
        <f>COUNTIF(Sort!$D$2:$D$366, A54)</f>
        <v>1</v>
      </c>
      <c r="C54" s="57">
        <v>78</v>
      </c>
      <c r="D54" s="58">
        <f>COUNTIF(Sort!$E$2:$E$366, C54)</f>
        <v>7</v>
      </c>
      <c r="E54" s="57"/>
      <c r="F54" s="58"/>
      <c r="G54" s="57"/>
      <c r="H54" s="58"/>
      <c r="I54" s="57"/>
      <c r="J54" s="58"/>
      <c r="K54" s="57"/>
      <c r="L54" s="3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</row>
    <row r="55" spans="1:37" x14ac:dyDescent="0.25">
      <c r="A55" s="2">
        <v>76</v>
      </c>
      <c r="B55" s="58">
        <f>COUNTIF(Sort!$D$2:$D$366, A55)</f>
        <v>1</v>
      </c>
      <c r="C55" s="57">
        <v>79</v>
      </c>
      <c r="D55" s="58">
        <f>COUNTIF(Sort!$E$2:$E$366, C55)</f>
        <v>6</v>
      </c>
      <c r="E55" s="57"/>
      <c r="F55" s="58"/>
      <c r="G55" s="57"/>
      <c r="H55" s="58"/>
      <c r="I55" s="57"/>
      <c r="J55" s="58"/>
      <c r="K55" s="57"/>
      <c r="L55" s="3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</row>
    <row r="56" spans="1:37" x14ac:dyDescent="0.25">
      <c r="A56" s="2">
        <v>77</v>
      </c>
      <c r="B56" s="58">
        <f>COUNTIF(Sort!$D$2:$D$366, A56)</f>
        <v>1</v>
      </c>
      <c r="C56" s="57">
        <v>80</v>
      </c>
      <c r="D56" s="58">
        <f>COUNTIF(Sort!$E$2:$E$366, C56)</f>
        <v>4</v>
      </c>
      <c r="E56" s="57"/>
      <c r="F56" s="58"/>
      <c r="G56" s="57"/>
      <c r="H56" s="58"/>
      <c r="I56" s="57"/>
      <c r="J56" s="58"/>
      <c r="K56" s="57"/>
      <c r="L56" s="3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</row>
    <row r="57" spans="1:37" x14ac:dyDescent="0.25">
      <c r="A57" s="2" t="str">
        <v>-</v>
      </c>
      <c r="B57" s="58">
        <f>COUNTIF(Sort!$D$2:$D$366, A57)</f>
        <v>4</v>
      </c>
      <c r="C57" s="57">
        <v>81</v>
      </c>
      <c r="D57" s="58">
        <f>COUNTIF(Sort!$E$2:$E$366, C57)</f>
        <v>8</v>
      </c>
      <c r="E57" s="57"/>
      <c r="F57" s="58"/>
      <c r="G57" s="57"/>
      <c r="H57" s="58"/>
      <c r="I57" s="57"/>
      <c r="J57" s="58"/>
      <c r="K57" s="57"/>
      <c r="L57" s="3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</row>
    <row r="58" spans="1:37" x14ac:dyDescent="0.25">
      <c r="A58" s="2"/>
      <c r="B58" s="58"/>
      <c r="C58" s="57">
        <v>82</v>
      </c>
      <c r="D58" s="58">
        <f>COUNTIF(Sort!$E$2:$E$366, C58)</f>
        <v>10</v>
      </c>
      <c r="E58" s="57"/>
      <c r="F58" s="58"/>
      <c r="G58" s="57"/>
      <c r="H58" s="58"/>
      <c r="I58" s="57"/>
      <c r="J58" s="58"/>
      <c r="K58" s="57"/>
      <c r="L58" s="3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</row>
    <row r="59" spans="1:37" x14ac:dyDescent="0.25">
      <c r="A59" s="2"/>
      <c r="B59" s="58"/>
      <c r="C59" s="57">
        <v>83</v>
      </c>
      <c r="D59" s="58">
        <f>COUNTIF(Sort!$E$2:$E$366, C59)</f>
        <v>7</v>
      </c>
      <c r="E59" s="57"/>
      <c r="F59" s="58"/>
      <c r="G59" s="57"/>
      <c r="H59" s="58"/>
      <c r="I59" s="57"/>
      <c r="J59" s="58"/>
      <c r="K59" s="57"/>
      <c r="L59" s="3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</row>
    <row r="60" spans="1:37" x14ac:dyDescent="0.25">
      <c r="A60" s="2"/>
      <c r="B60" s="58"/>
      <c r="C60" s="57">
        <v>84</v>
      </c>
      <c r="D60" s="58">
        <f>COUNTIF(Sort!$E$2:$E$366, C60)</f>
        <v>12</v>
      </c>
      <c r="E60" s="57"/>
      <c r="F60" s="58"/>
      <c r="G60" s="57"/>
      <c r="H60" s="58"/>
      <c r="I60" s="57"/>
      <c r="J60" s="58"/>
      <c r="K60" s="57"/>
      <c r="L60" s="3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</row>
    <row r="61" spans="1:37" x14ac:dyDescent="0.25">
      <c r="A61" s="2"/>
      <c r="B61" s="58"/>
      <c r="C61" s="57">
        <v>85</v>
      </c>
      <c r="D61" s="58">
        <f>COUNTIF(Sort!$E$2:$E$366, C61)</f>
        <v>5</v>
      </c>
      <c r="E61" s="57"/>
      <c r="F61" s="58"/>
      <c r="G61" s="57"/>
      <c r="H61" s="58"/>
      <c r="I61" s="57"/>
      <c r="J61" s="58"/>
      <c r="K61" s="57"/>
      <c r="L61" s="3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</row>
    <row r="62" spans="1:37" x14ac:dyDescent="0.25">
      <c r="A62" s="2"/>
      <c r="B62" s="58"/>
      <c r="C62" s="57">
        <v>86</v>
      </c>
      <c r="D62" s="58">
        <f>COUNTIF(Sort!$E$2:$E$366, C62)</f>
        <v>10</v>
      </c>
      <c r="E62" s="57"/>
      <c r="F62" s="58"/>
      <c r="G62" s="57"/>
      <c r="H62" s="58"/>
      <c r="I62" s="57"/>
      <c r="J62" s="58"/>
      <c r="K62" s="57"/>
      <c r="L62" s="3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</row>
    <row r="63" spans="1:37" x14ac:dyDescent="0.25">
      <c r="A63" s="2"/>
      <c r="B63" s="58"/>
      <c r="C63" s="57">
        <v>87</v>
      </c>
      <c r="D63" s="58">
        <f>COUNTIF(Sort!$E$2:$E$366, C63)</f>
        <v>9</v>
      </c>
      <c r="E63" s="57"/>
      <c r="F63" s="58"/>
      <c r="G63" s="57"/>
      <c r="H63" s="58"/>
      <c r="I63" s="57"/>
      <c r="J63" s="58"/>
      <c r="K63" s="57"/>
      <c r="L63" s="3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</row>
    <row r="64" spans="1:37" x14ac:dyDescent="0.25">
      <c r="A64" s="2"/>
      <c r="B64" s="58"/>
      <c r="C64" s="57">
        <v>88</v>
      </c>
      <c r="D64" s="58">
        <f>COUNTIF(Sort!$E$2:$E$366, C64)</f>
        <v>7</v>
      </c>
      <c r="E64" s="57"/>
      <c r="F64" s="58"/>
      <c r="G64" s="57"/>
      <c r="H64" s="58"/>
      <c r="I64" s="57"/>
      <c r="J64" s="58"/>
      <c r="K64" s="57"/>
      <c r="L64" s="3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</row>
    <row r="65" spans="1:37" x14ac:dyDescent="0.25">
      <c r="A65" s="2"/>
      <c r="B65" s="58"/>
      <c r="C65" s="57">
        <v>89</v>
      </c>
      <c r="D65" s="58">
        <f>COUNTIF(Sort!$E$2:$E$366, C65)</f>
        <v>13</v>
      </c>
      <c r="E65" s="57"/>
      <c r="F65" s="58"/>
      <c r="G65" s="57"/>
      <c r="H65" s="58"/>
      <c r="I65" s="57"/>
      <c r="J65" s="58"/>
      <c r="K65" s="57"/>
      <c r="L65" s="3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</row>
    <row r="66" spans="1:37" x14ac:dyDescent="0.25">
      <c r="A66" s="2"/>
      <c r="B66" s="58"/>
      <c r="C66" s="57">
        <v>90</v>
      </c>
      <c r="D66" s="58">
        <f>COUNTIF(Sort!$E$2:$E$366, C66)</f>
        <v>6</v>
      </c>
      <c r="E66" s="57"/>
      <c r="F66" s="58"/>
      <c r="G66" s="57"/>
      <c r="H66" s="58"/>
      <c r="I66" s="57"/>
      <c r="J66" s="58"/>
      <c r="K66" s="57"/>
      <c r="L66" s="3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</row>
    <row r="67" spans="1:37" x14ac:dyDescent="0.25">
      <c r="A67" s="2"/>
      <c r="B67" s="58"/>
      <c r="C67" s="57">
        <v>91</v>
      </c>
      <c r="D67" s="58">
        <f>COUNTIF(Sort!$E$2:$E$366, C67)</f>
        <v>6</v>
      </c>
      <c r="E67" s="57"/>
      <c r="F67" s="58"/>
      <c r="G67" s="57"/>
      <c r="H67" s="58"/>
      <c r="I67" s="57"/>
      <c r="J67" s="58"/>
      <c r="K67" s="57"/>
      <c r="L67" s="3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x14ac:dyDescent="0.25">
      <c r="A68" s="2"/>
      <c r="B68" s="58"/>
      <c r="C68" s="57">
        <v>92</v>
      </c>
      <c r="D68" s="58">
        <f>COUNTIF(Sort!$E$2:$E$366, C68)</f>
        <v>6</v>
      </c>
      <c r="E68" s="57"/>
      <c r="F68" s="58"/>
      <c r="G68" s="57"/>
      <c r="H68" s="58"/>
      <c r="I68" s="57"/>
      <c r="J68" s="58"/>
      <c r="K68" s="57"/>
      <c r="L68" s="3"/>
      <c r="M68" s="47"/>
      <c r="N68" s="65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</row>
    <row r="69" spans="1:37" x14ac:dyDescent="0.25">
      <c r="A69" s="2"/>
      <c r="B69" s="58"/>
      <c r="C69" s="57">
        <v>93</v>
      </c>
      <c r="D69" s="58">
        <f>COUNTIF(Sort!$E$2:$E$366, C69)</f>
        <v>12</v>
      </c>
      <c r="E69" s="57"/>
      <c r="F69" s="58"/>
      <c r="G69" s="57"/>
      <c r="H69" s="58"/>
      <c r="I69" s="57"/>
      <c r="J69" s="58"/>
      <c r="K69" s="57"/>
      <c r="L69" s="3"/>
      <c r="M69" s="47"/>
      <c r="N69" s="66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</row>
    <row r="70" spans="1:37" x14ac:dyDescent="0.25">
      <c r="A70" s="2"/>
      <c r="B70" s="58"/>
      <c r="C70" s="57">
        <v>94</v>
      </c>
      <c r="D70" s="58">
        <f>COUNTIF(Sort!$E$2:$E$366, C70)</f>
        <v>6</v>
      </c>
      <c r="E70" s="57"/>
      <c r="F70" s="58"/>
      <c r="G70" s="57"/>
      <c r="H70" s="58"/>
      <c r="I70" s="57"/>
      <c r="J70" s="58"/>
      <c r="K70" s="57"/>
      <c r="L70" s="3"/>
      <c r="M70" s="47"/>
      <c r="N70" s="6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</row>
    <row r="71" spans="1:37" x14ac:dyDescent="0.25">
      <c r="A71" s="2"/>
      <c r="B71" s="58"/>
      <c r="C71" s="57">
        <v>95</v>
      </c>
      <c r="D71" s="58">
        <f>COUNTIF(Sort!$E$2:$E$366, C71)</f>
        <v>5</v>
      </c>
      <c r="E71" s="57"/>
      <c r="F71" s="58"/>
      <c r="G71" s="57"/>
      <c r="H71" s="58"/>
      <c r="I71" s="57"/>
      <c r="J71" s="58"/>
      <c r="K71" s="57"/>
      <c r="L71" s="3"/>
      <c r="M71" s="47"/>
      <c r="N71" s="66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</row>
    <row r="72" spans="1:37" x14ac:dyDescent="0.25">
      <c r="A72" s="2"/>
      <c r="B72" s="58"/>
      <c r="C72" s="57">
        <v>96</v>
      </c>
      <c r="D72" s="58">
        <f>COUNTIF(Sort!$E$2:$E$366, C72)</f>
        <v>6</v>
      </c>
      <c r="E72" s="57"/>
      <c r="F72" s="58"/>
      <c r="G72" s="57"/>
      <c r="H72" s="58"/>
      <c r="I72" s="57"/>
      <c r="J72" s="58"/>
      <c r="K72" s="57"/>
      <c r="L72" s="3"/>
      <c r="M72" s="47"/>
      <c r="N72" s="6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</row>
    <row r="73" spans="1:37" x14ac:dyDescent="0.25">
      <c r="A73" s="2"/>
      <c r="B73" s="58"/>
      <c r="C73" s="57">
        <v>97</v>
      </c>
      <c r="D73" s="58">
        <f>COUNTIF(Sort!$E$2:$E$366, C73)</f>
        <v>5</v>
      </c>
      <c r="E73" s="57"/>
      <c r="F73" s="58"/>
      <c r="G73" s="57"/>
      <c r="H73" s="58"/>
      <c r="I73" s="57"/>
      <c r="J73" s="58"/>
      <c r="K73" s="57"/>
      <c r="L73" s="3"/>
      <c r="M73" s="47"/>
      <c r="N73" s="66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</row>
    <row r="74" spans="1:37" x14ac:dyDescent="0.25">
      <c r="A74" s="2"/>
      <c r="B74" s="58"/>
      <c r="C74" s="57">
        <v>98</v>
      </c>
      <c r="D74" s="58">
        <f>COUNTIF(Sort!$E$2:$E$366, C74)</f>
        <v>6</v>
      </c>
      <c r="E74" s="57"/>
      <c r="F74" s="58"/>
      <c r="G74" s="57"/>
      <c r="H74" s="58"/>
      <c r="I74" s="57"/>
      <c r="J74" s="58"/>
      <c r="K74" s="57"/>
      <c r="L74" s="3"/>
      <c r="M74" s="47"/>
      <c r="N74" s="6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</row>
    <row r="75" spans="1:37" x14ac:dyDescent="0.25">
      <c r="A75" s="2"/>
      <c r="B75" s="58"/>
      <c r="C75" s="57">
        <v>99</v>
      </c>
      <c r="D75" s="58">
        <f>COUNTIF(Sort!$E$2:$E$366, C75)</f>
        <v>5</v>
      </c>
      <c r="E75" s="57"/>
      <c r="F75" s="58"/>
      <c r="G75" s="57"/>
      <c r="H75" s="58"/>
      <c r="I75" s="57"/>
      <c r="J75" s="58"/>
      <c r="K75" s="57"/>
      <c r="L75" s="3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</row>
    <row r="76" spans="1:37" x14ac:dyDescent="0.25">
      <c r="A76" s="2"/>
      <c r="B76" s="58"/>
      <c r="C76" s="57">
        <v>101</v>
      </c>
      <c r="D76" s="58">
        <f>COUNTIF(Sort!$E$2:$E$366, C76)</f>
        <v>4</v>
      </c>
      <c r="E76" s="57"/>
      <c r="F76" s="58"/>
      <c r="G76" s="57"/>
      <c r="H76" s="58"/>
      <c r="I76" s="57"/>
      <c r="J76" s="58"/>
      <c r="K76" s="57"/>
      <c r="L76" s="3"/>
      <c r="M76" s="47"/>
      <c r="N76" s="65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</row>
    <row r="77" spans="1:37" x14ac:dyDescent="0.25">
      <c r="A77" s="2"/>
      <c r="B77" s="58"/>
      <c r="C77" s="57">
        <v>102</v>
      </c>
      <c r="D77" s="58">
        <f>COUNTIF(Sort!$E$2:$E$366, C77)</f>
        <v>3</v>
      </c>
      <c r="E77" s="57"/>
      <c r="F77" s="58"/>
      <c r="G77" s="57"/>
      <c r="H77" s="58"/>
      <c r="I77" s="57"/>
      <c r="J77" s="58"/>
      <c r="K77" s="57"/>
      <c r="L77" s="3"/>
      <c r="M77" s="47"/>
      <c r="N77" s="66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</row>
    <row r="78" spans="1:37" x14ac:dyDescent="0.25">
      <c r="A78" s="2"/>
      <c r="B78" s="58"/>
      <c r="C78" s="57">
        <v>104</v>
      </c>
      <c r="D78" s="58">
        <f>COUNTIF(Sort!$E$2:$E$366, C78)</f>
        <v>1</v>
      </c>
      <c r="E78" s="57"/>
      <c r="F78" s="58"/>
      <c r="G78" s="57"/>
      <c r="H78" s="58"/>
      <c r="I78" s="57"/>
      <c r="J78" s="58"/>
      <c r="K78" s="57"/>
      <c r="L78" s="3"/>
      <c r="M78" s="47"/>
      <c r="N78" s="6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</row>
    <row r="79" spans="1:37" x14ac:dyDescent="0.25">
      <c r="A79" s="2"/>
      <c r="B79" s="58"/>
      <c r="C79" s="57">
        <v>107</v>
      </c>
      <c r="D79" s="58">
        <f>COUNTIF(Sort!$E$2:$E$366, C79)</f>
        <v>2</v>
      </c>
      <c r="E79" s="57"/>
      <c r="F79" s="58"/>
      <c r="G79" s="57"/>
      <c r="H79" s="58"/>
      <c r="I79" s="57"/>
      <c r="J79" s="58"/>
      <c r="K79" s="57"/>
      <c r="L79" s="3"/>
      <c r="M79" s="47"/>
      <c r="N79" s="66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</row>
    <row r="80" spans="1:37" x14ac:dyDescent="0.25">
      <c r="A80" s="2"/>
      <c r="B80" s="58"/>
      <c r="C80" s="57">
        <v>108</v>
      </c>
      <c r="D80" s="58">
        <f>COUNTIF(Sort!$E$2:$E$366, C80)</f>
        <v>2</v>
      </c>
      <c r="E80" s="57"/>
      <c r="F80" s="58"/>
      <c r="G80" s="57"/>
      <c r="H80" s="58"/>
      <c r="I80" s="57"/>
      <c r="J80" s="58"/>
      <c r="K80" s="57"/>
      <c r="L80" s="3"/>
      <c r="M80" s="47"/>
      <c r="N80" s="6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</row>
    <row r="81" spans="1:37" x14ac:dyDescent="0.25">
      <c r="A81" s="2"/>
      <c r="B81" s="58"/>
      <c r="C81" s="57">
        <v>109</v>
      </c>
      <c r="D81" s="58">
        <f>COUNTIF(Sort!$E$2:$E$366, C81)</f>
        <v>1</v>
      </c>
      <c r="E81" s="57"/>
      <c r="F81" s="58"/>
      <c r="G81" s="57"/>
      <c r="H81" s="58"/>
      <c r="I81" s="57"/>
      <c r="J81" s="58"/>
      <c r="K81" s="57"/>
      <c r="L81" s="3"/>
      <c r="M81" s="47"/>
      <c r="N81" s="66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</row>
    <row r="82" spans="1:37" x14ac:dyDescent="0.25">
      <c r="A82" s="2"/>
      <c r="B82" s="58"/>
      <c r="C82" s="57">
        <v>114</v>
      </c>
      <c r="D82" s="58">
        <f>COUNTIF(Sort!$E$2:$E$366, C82)</f>
        <v>2</v>
      </c>
      <c r="E82" s="57"/>
      <c r="F82" s="58"/>
      <c r="G82" s="57"/>
      <c r="H82" s="58"/>
      <c r="I82" s="57"/>
      <c r="J82" s="58"/>
      <c r="K82" s="57"/>
      <c r="L82" s="3"/>
      <c r="M82" s="47"/>
      <c r="N82" s="6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</row>
    <row r="83" spans="1:37" x14ac:dyDescent="0.25">
      <c r="A83" s="2"/>
      <c r="B83" s="58"/>
      <c r="C83" s="57">
        <v>120</v>
      </c>
      <c r="D83" s="58">
        <f>COUNTIF(Sort!$E$2:$E$366, C83)</f>
        <v>1</v>
      </c>
      <c r="E83" s="57"/>
      <c r="F83" s="58"/>
      <c r="G83" s="57"/>
      <c r="H83" s="58"/>
      <c r="I83" s="57"/>
      <c r="J83" s="58"/>
      <c r="K83" s="57"/>
      <c r="L83" s="3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</row>
    <row r="84" spans="1:37" x14ac:dyDescent="0.25">
      <c r="A84" s="2"/>
      <c r="B84" s="58"/>
      <c r="C84" s="57">
        <v>122</v>
      </c>
      <c r="D84" s="58">
        <f>COUNTIF(Sort!$E$2:$E$366, C84)</f>
        <v>2</v>
      </c>
      <c r="E84" s="57"/>
      <c r="F84" s="58"/>
      <c r="G84" s="57"/>
      <c r="H84" s="58"/>
      <c r="I84" s="57"/>
      <c r="J84" s="58"/>
      <c r="K84" s="57"/>
      <c r="L84" s="3"/>
      <c r="M84" s="47"/>
      <c r="N84" s="65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</row>
    <row r="85" spans="1:37" ht="15.75" thickBot="1" x14ac:dyDescent="0.3">
      <c r="A85" s="22"/>
      <c r="B85" s="59"/>
      <c r="C85" s="60" t="str">
        <v>-</v>
      </c>
      <c r="D85" s="59">
        <f>COUNTIF(Sort!$E$2:$E$366, C85)</f>
        <v>4</v>
      </c>
      <c r="E85" s="60"/>
      <c r="F85" s="59"/>
      <c r="G85" s="60"/>
      <c r="H85" s="59"/>
      <c r="I85" s="60"/>
      <c r="J85" s="59"/>
      <c r="K85" s="60"/>
      <c r="L85" s="24"/>
      <c r="M85" s="47"/>
      <c r="N85" s="66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</row>
    <row r="86" spans="1:37" x14ac:dyDescent="0.25">
      <c r="N86" s="13"/>
    </row>
    <row r="87" spans="1:37" x14ac:dyDescent="0.25">
      <c r="N87" s="12"/>
    </row>
    <row r="88" spans="1:37" x14ac:dyDescent="0.25">
      <c r="N88" s="13"/>
    </row>
    <row r="89" spans="1:37" x14ac:dyDescent="0.25">
      <c r="N89" s="12"/>
    </row>
    <row r="90" spans="1:37" x14ac:dyDescent="0.25">
      <c r="N90" s="13"/>
    </row>
    <row r="92" spans="1:37" x14ac:dyDescent="0.25">
      <c r="N92" s="11"/>
    </row>
    <row r="93" spans="1:37" x14ac:dyDescent="0.25">
      <c r="N93" s="12"/>
    </row>
    <row r="94" spans="1:37" x14ac:dyDescent="0.25">
      <c r="N94" s="13"/>
    </row>
    <row r="95" spans="1:37" x14ac:dyDescent="0.25">
      <c r="N95" s="12"/>
    </row>
    <row r="96" spans="1:37" x14ac:dyDescent="0.25">
      <c r="N96" s="13"/>
    </row>
    <row r="97" spans="14:14" x14ac:dyDescent="0.25">
      <c r="N97" s="12"/>
    </row>
    <row r="98" spans="14:14" x14ac:dyDescent="0.25">
      <c r="N98" s="13"/>
    </row>
    <row r="100" spans="14:14" x14ac:dyDescent="0.25">
      <c r="N100" s="11"/>
    </row>
    <row r="101" spans="14:14" x14ac:dyDescent="0.25">
      <c r="N101" s="12"/>
    </row>
    <row r="102" spans="14:14" x14ac:dyDescent="0.25">
      <c r="N102" s="13"/>
    </row>
    <row r="103" spans="14:14" x14ac:dyDescent="0.25">
      <c r="N103" s="12"/>
    </row>
    <row r="104" spans="14:14" x14ac:dyDescent="0.25">
      <c r="N104" s="13"/>
    </row>
    <row r="105" spans="14:14" x14ac:dyDescent="0.25">
      <c r="N105" s="12"/>
    </row>
    <row r="106" spans="14:14" x14ac:dyDescent="0.25">
      <c r="N106" s="13"/>
    </row>
  </sheetData>
  <mergeCells count="6">
    <mergeCell ref="K1:L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D3CD-B020-49E9-8D50-E9D2432DFF87}">
  <dimension ref="A1:Z721"/>
  <sheetViews>
    <sheetView tabSelected="1" workbookViewId="0">
      <selection activeCell="M10" sqref="M10"/>
    </sheetView>
  </sheetViews>
  <sheetFormatPr defaultRowHeight="15" x14ac:dyDescent="0.25"/>
  <cols>
    <col min="1" max="1" width="14.28515625" style="31" customWidth="1"/>
    <col min="2" max="2" width="11.5703125" style="30" customWidth="1"/>
    <col min="3" max="3" width="14.85546875" style="31" customWidth="1"/>
    <col min="4" max="4" width="15.7109375" style="30" customWidth="1"/>
    <col min="5" max="5" width="14.7109375" style="31" customWidth="1"/>
    <col min="6" max="6" width="12.28515625" style="30" customWidth="1"/>
    <col min="7" max="7" width="11.42578125" style="31" customWidth="1"/>
    <col min="8" max="8" width="17" style="30" customWidth="1"/>
    <col min="9" max="9" width="11" style="31" customWidth="1"/>
    <col min="10" max="10" width="11.140625" style="30" customWidth="1"/>
    <col min="11" max="11" width="9.140625" style="31"/>
    <col min="12" max="12" width="9.140625" style="30"/>
    <col min="13" max="13" width="9.140625" style="31"/>
    <col min="14" max="14" width="9.140625" style="30"/>
    <col min="15" max="15" width="9.85546875" style="31" customWidth="1"/>
    <col min="16" max="16" width="10.7109375" style="30" customWidth="1"/>
    <col min="17" max="17" width="18.140625" style="31" customWidth="1"/>
    <col min="19" max="19" width="18.5703125" customWidth="1"/>
  </cols>
  <sheetData>
    <row r="1" spans="1:26" ht="15.75" thickBot="1" x14ac:dyDescent="0.3">
      <c r="A1" s="36" t="s">
        <v>458</v>
      </c>
      <c r="B1" s="37" t="s">
        <v>459</v>
      </c>
      <c r="C1" s="37" t="s">
        <v>441</v>
      </c>
      <c r="D1" s="37" t="s">
        <v>442</v>
      </c>
      <c r="E1" s="37" t="s">
        <v>443</v>
      </c>
      <c r="F1" s="37" t="s">
        <v>460</v>
      </c>
      <c r="G1" s="37" t="s">
        <v>444</v>
      </c>
      <c r="H1" s="37" t="s">
        <v>445</v>
      </c>
      <c r="I1" s="37" t="s">
        <v>432</v>
      </c>
      <c r="J1" s="37" t="s">
        <v>433</v>
      </c>
      <c r="K1" s="37" t="s">
        <v>434</v>
      </c>
      <c r="L1" s="37" t="s">
        <v>437</v>
      </c>
      <c r="M1" s="37" t="s">
        <v>436</v>
      </c>
      <c r="N1" s="37" t="s">
        <v>435</v>
      </c>
      <c r="O1" s="37" t="s">
        <v>438</v>
      </c>
      <c r="P1" s="37" t="s">
        <v>439</v>
      </c>
      <c r="Q1" s="38" t="s">
        <v>440</v>
      </c>
      <c r="R1" s="47"/>
      <c r="S1" s="47"/>
      <c r="T1" s="47"/>
      <c r="U1" s="47"/>
      <c r="V1" s="47"/>
      <c r="W1" s="47"/>
      <c r="X1" s="47"/>
      <c r="Y1" s="47"/>
      <c r="Z1" s="47"/>
    </row>
    <row r="2" spans="1:26" ht="15.75" thickTop="1" x14ac:dyDescent="0.25">
      <c r="A2" s="39">
        <v>202212</v>
      </c>
      <c r="B2" s="35" t="s">
        <v>86</v>
      </c>
      <c r="C2" s="34">
        <f ca="1">ROUND('PM10'!$H$8*(-LN(1-RAND()))^(1/'PM10'!$H$7),0)</f>
        <v>41</v>
      </c>
      <c r="D2" s="35">
        <f ca="1">ROUND('PM2,5'!$H$8*(-LN(1-RAND()))^(1/'PM2,5'!$H$7),0)</f>
        <v>50</v>
      </c>
      <c r="E2" s="34">
        <f ca="1">ROUND(_xlfn.NORM.INV(RAND(),'SO2'!$H$4,'SO2'!$H$6),0)</f>
        <v>52</v>
      </c>
      <c r="F2" s="35">
        <f ca="1">ROUND(_xlfn.NORM.INV(RAND(),CO!$H$4,CO!$H$6),0)</f>
        <v>11</v>
      </c>
      <c r="G2" s="34">
        <f ca="1">ROUND('O3'!$H$8*(-LN(1-RAND()))^(1/'O3'!$H$7),0)</f>
        <v>34</v>
      </c>
      <c r="H2" s="35">
        <f ca="1">ROUND(_xlfn.NORM.INV(RAND(),'NO2'!$H$4,'NO2'!$H$6),0)</f>
        <v>32</v>
      </c>
      <c r="I2" s="34" cm="1">
        <f t="array" aca="1" ref="I2" ca="1">ROUND(_xlfn.IFS(C2&lt;=50, C2, C2&lt;=150, 50+(C2-50)*50/(150-50), C2&lt;=350, 100+(C2-150)*100/(350-150), C2&lt;=420, 200+(C2-350)*100/(420-350), TRUE, 300+(C2-420)*100/(500-420)), 1)</f>
        <v>41</v>
      </c>
      <c r="J2" s="35" cm="1">
        <f t="array" aca="1" ref="J2" ca="1">ROUND(_xlfn.IFS(D2&lt;=15.5, D2*50/15.5, D2&lt;=55.4, 50+(D2-15.5)*50/(55.4-15.5), D2&lt;=150.4, 100+(D2-55.4)*100/(150.4-55.4), D2&lt;=250.4, 200+(D2-150.4)*100/(250.4-150.4), TRUE, 300+(D2-250.4)*100/(500-250.4)), 1)</f>
        <v>93.2</v>
      </c>
      <c r="K2" s="34" cm="1">
        <f t="array" aca="1" ref="K2" ca="1">ROUND(_xlfn.IFS(E2&lt;=52, E2*50/52, E2&lt;=180, 50+(E2-52)*50/(180-52), E2&lt;=365, 100+(E2-180)*100/(365-180), E2&lt;=800, 200+(E2-365)*100/(800-365), TRUE, 300+(E2-800)*100/(1200-800)), 1)</f>
        <v>50</v>
      </c>
      <c r="L2" s="35" cm="1">
        <f t="array" aca="1" ref="L2" ca="1">ROUND(_xlfn.IFS(F2&lt;=4000,F2*50/4000,F2&lt;=8000,50+(F2-4000)*50/(8000-4000),F2&lt;=15000,100+(F2-8000)*100/(15000-8000),F2&lt;=30000,200+(F2-15000)*100/(30000-15000),TRUE,300+(F2-30000)*100/(45000-30000)),3)</f>
        <v>0.13800000000000001</v>
      </c>
      <c r="M2" s="34" cm="1">
        <f t="array" aca="1" ref="M2" ca="1">ROUND(_xlfn.IFS(G2&lt;=120,G2*50/120,G2&lt;=235,50+(G2-120)*50/(235-120),G2&lt;=400,100+(G2-235)*100/(400-235),G2&lt;=800,200+(G2-400)*100/(800-400),TRUE,300+(G2-800)*100/(1000-800)),1)</f>
        <v>14.2</v>
      </c>
      <c r="N2" s="35" cm="1">
        <f t="array" aca="1" ref="N2" ca="1">ROUND(_xlfn.IFS(H2&lt;=80,H2*50/80,H2&lt;=200,50+(H2-80)*50/(200-80),H2&lt;=1130,100+(H2-200)*100/(1130-200),H2&lt;=2260,200+(H2-1130)*100/(2260-1130),TRUE,300+(H2-2260)*100/(3000-2260)),1)</f>
        <v>20</v>
      </c>
      <c r="O2" s="34">
        <f ca="1">MAX(I2:N2)</f>
        <v>93.2</v>
      </c>
      <c r="P2" s="35" t="str">
        <f ca="1">SUBSTITUTE(INDEX($I$1:$N$1,MATCH(O2,I2:N2,0)),"ISPU ","")</f>
        <v>PM2,5</v>
      </c>
      <c r="Q2" s="40" t="str" cm="1">
        <f t="array" aca="1" ref="Q2" ca="1">_xlfn.IFS(O2&lt;=50,"Baik", O2&lt;=100,"Sedang", O2&lt;=200,"Tidak Sehat", O2&lt;=300,"Sangat Tidak Sehat", TRUE,"Berbahaya")</f>
        <v>Sedang</v>
      </c>
      <c r="R2" s="47"/>
      <c r="S2" s="48" t="s">
        <v>448</v>
      </c>
      <c r="T2" s="51">
        <f ca="1">COUNTIF($Q$2:$Q$366,S2)</f>
        <v>0</v>
      </c>
      <c r="U2" s="47"/>
      <c r="V2" s="47"/>
      <c r="W2" s="47"/>
      <c r="X2" s="47"/>
      <c r="Y2" s="47"/>
      <c r="Z2" s="47"/>
    </row>
    <row r="3" spans="1:26" x14ac:dyDescent="0.25">
      <c r="A3" s="41">
        <v>202212</v>
      </c>
      <c r="B3" s="33" t="s">
        <v>87</v>
      </c>
      <c r="C3" s="32">
        <f ca="1">ROUND('PM10'!$H$8*(-LN(1-RAND()))^(1/'PM10'!$H$7),0)</f>
        <v>69</v>
      </c>
      <c r="D3" s="35">
        <f ca="1">ROUND('PM2,5'!$H$8*(-LN(1-RAND()))^(1/'PM2,5'!$H$7),0)</f>
        <v>64</v>
      </c>
      <c r="E3" s="32">
        <f ca="1">ROUND(_xlfn.NORM.INV(RAND(),'SO2'!$H$4,'SO2'!$H$6),0)</f>
        <v>37</v>
      </c>
      <c r="F3" s="33">
        <f ca="1">ROUND(_xlfn.NORM.INV(RAND(),CO!$H$4,CO!$H$6),0)</f>
        <v>10</v>
      </c>
      <c r="G3" s="34">
        <f ca="1">ROUND('O3'!$H$8*(-LN(1-RAND()))^(1/'O3'!$H$7),0)</f>
        <v>29</v>
      </c>
      <c r="H3" s="33">
        <f ca="1">ROUND(_xlfn.NORM.INV(RAND(),'NO2'!$H$4,'NO2'!$H$6),0)</f>
        <v>12</v>
      </c>
      <c r="I3" s="34" cm="1">
        <f t="array" aca="1" ref="I3" ca="1">ROUND(_xlfn.IFS(C3&lt;=50, C3, C3&lt;=150, 50+(C3-50)*50/(150-50), C3&lt;=350, 100+(C3-150)*100/(350-150), C3&lt;=420, 200+(C3-350)*100/(420-350), TRUE, 300+(C3-420)*100/(500-420)), 1)</f>
        <v>59.5</v>
      </c>
      <c r="J3" s="35" cm="1">
        <f t="array" aca="1" ref="J3" ca="1">ROUND(_xlfn.IFS(D3&lt;=15.5, D3*50/15.5, D3&lt;=55.4, 50+(D3-15.5)*50/(55.4-15.5), D3&lt;=150.4, 100+(D3-55.4)*100/(150.4-55.4), D3&lt;=250.4, 200+(D3-150.4)*100/(250.4-150.4), TRUE, 300+(D3-250.4)*100/(500-250.4)), 1)</f>
        <v>109.1</v>
      </c>
      <c r="K3" s="34" cm="1">
        <f t="array" aca="1" ref="K3" ca="1">ROUND(_xlfn.IFS(E3&lt;=52, E3*50/52, E3&lt;=180, 50+(E3-52)*50/(180-52), E3&lt;=365, 100+(E3-180)*100/(365-180), E3&lt;=800, 200+(E3-365)*100/(800-365), TRUE, 300+(E3-800)*100/(1200-800)), 1)</f>
        <v>35.6</v>
      </c>
      <c r="L3" s="35" cm="1">
        <f t="array" aca="1" ref="L3" ca="1">ROUND(_xlfn.IFS(F3&lt;=4000,F3*50/4000,F3&lt;=8000,50+(F3-4000)*50/(8000-4000),F3&lt;=15000,100+(F3-8000)*100/(15000-8000),F3&lt;=30000,200+(F3-15000)*100/(30000-15000),TRUE,300+(F3-30000)*100/(45000-30000)),3)</f>
        <v>0.125</v>
      </c>
      <c r="M3" s="34" cm="1">
        <f t="array" aca="1" ref="M3" ca="1">ROUND(_xlfn.IFS(G3&lt;=120,G3*50/120,G3&lt;=235,50+(G3-120)*50/(235-120),G3&lt;=400,100+(G3-235)*100/(400-235),G3&lt;=800,200+(G3-400)*100/(800-400),TRUE,300+(G3-800)*100/(1000-800)),1)</f>
        <v>12.1</v>
      </c>
      <c r="N3" s="35" cm="1">
        <f t="array" aca="1" ref="N3" ca="1">ROUND(_xlfn.IFS(H3&lt;=80,H3*50/80,H3&lt;=200,50+(H3-80)*50/(200-80),H3&lt;=1130,100+(H3-200)*100/(1130-200),H3&lt;=2260,200+(H3-1130)*100/(2260-1130),TRUE,300+(H3-2260)*100/(3000-2260)),1)</f>
        <v>7.5</v>
      </c>
      <c r="O3" s="32">
        <f t="shared" ref="O3:O66" ca="1" si="0">MAX(I3:N3)</f>
        <v>109.1</v>
      </c>
      <c r="P3" s="33" t="str">
        <f t="shared" ref="P3:P66" ca="1" si="1">SUBSTITUTE(INDEX($I$1:$N$1,MATCH(O3,I3:N3,0)),"ISPU ","")</f>
        <v>PM2,5</v>
      </c>
      <c r="Q3" s="42" t="str" cm="1">
        <f t="array" aca="1" ref="Q3" ca="1">_xlfn.IFS(O3&lt;=50,"Baik", O3&lt;=100,"Sedang", O3&lt;=200,"Tidak Sehat", O3&lt;=300,"Sangat Tidak Sehat", TRUE,"Berbahaya")</f>
        <v>Tidak Sehat</v>
      </c>
      <c r="R3" s="47"/>
      <c r="S3" s="49" t="s">
        <v>449</v>
      </c>
      <c r="T3" s="52">
        <f t="shared" ref="T3:T6" ca="1" si="2">COUNTIF($Q$2:$Q$366,S3)</f>
        <v>74</v>
      </c>
      <c r="U3" s="47"/>
      <c r="V3" s="47"/>
      <c r="W3" s="47"/>
      <c r="X3" s="47"/>
      <c r="Y3" s="47"/>
      <c r="Z3" s="47"/>
    </row>
    <row r="4" spans="1:26" x14ac:dyDescent="0.25">
      <c r="A4" s="41">
        <v>202212</v>
      </c>
      <c r="B4" s="33" t="s">
        <v>88</v>
      </c>
      <c r="C4" s="32">
        <f ca="1">ROUND('PM10'!$H$8*(-LN(1-RAND()))^(1/'PM10'!$H$7),0)</f>
        <v>53</v>
      </c>
      <c r="D4" s="35">
        <f ca="1">ROUND('PM2,5'!$H$8*(-LN(1-RAND()))^(1/'PM2,5'!$H$7),0)</f>
        <v>79</v>
      </c>
      <c r="E4" s="32">
        <f ca="1">ROUND(_xlfn.NORM.INV(RAND(),'SO2'!$H$4,'SO2'!$H$6),0)</f>
        <v>44</v>
      </c>
      <c r="F4" s="33">
        <f ca="1">ROUND(_xlfn.NORM.INV(RAND(),CO!$H$4,CO!$H$6),0)</f>
        <v>6</v>
      </c>
      <c r="G4" s="34">
        <f ca="1">ROUND('O3'!$H$8*(-LN(1-RAND()))^(1/'O3'!$H$7),0)</f>
        <v>33</v>
      </c>
      <c r="H4" s="33">
        <f ca="1">ROUND(_xlfn.NORM.INV(RAND(),'NO2'!$H$4,'NO2'!$H$6),0)</f>
        <v>32</v>
      </c>
      <c r="I4" s="34" cm="1">
        <f t="array" aca="1" ref="I4" ca="1">ROUND(_xlfn.IFS(C4&lt;=50, C4, C4&lt;=150, 50+(C4-50)*50/(150-50), C4&lt;=350, 100+(C4-150)*100/(350-150), C4&lt;=420, 200+(C4-350)*100/(420-350), TRUE, 300+(C4-420)*100/(500-420)), 1)</f>
        <v>51.5</v>
      </c>
      <c r="J4" s="35" cm="1">
        <f t="array" aca="1" ref="J4" ca="1">ROUND(_xlfn.IFS(D4&lt;=15.5, D4*50/15.5, D4&lt;=55.4, 50+(D4-15.5)*50/(55.4-15.5), D4&lt;=150.4, 100+(D4-55.4)*100/(150.4-55.4), D4&lt;=250.4, 200+(D4-150.4)*100/(250.4-150.4), TRUE, 300+(D4-250.4)*100/(500-250.4)), 1)</f>
        <v>124.8</v>
      </c>
      <c r="K4" s="34" cm="1">
        <f t="array" aca="1" ref="K4" ca="1">ROUND(_xlfn.IFS(E4&lt;=52, E4*50/52, E4&lt;=180, 50+(E4-52)*50/(180-52), E4&lt;=365, 100+(E4-180)*100/(365-180), E4&lt;=800, 200+(E4-365)*100/(800-365), TRUE, 300+(E4-800)*100/(1200-800)), 1)</f>
        <v>42.3</v>
      </c>
      <c r="L4" s="35" cm="1">
        <f t="array" aca="1" ref="L4" ca="1">ROUND(_xlfn.IFS(F4&lt;=4000,F4*50/4000,F4&lt;=8000,50+(F4-4000)*50/(8000-4000),F4&lt;=15000,100+(F4-8000)*100/(15000-8000),F4&lt;=30000,200+(F4-15000)*100/(30000-15000),TRUE,300+(F4-30000)*100/(45000-30000)),3)</f>
        <v>7.4999999999999997E-2</v>
      </c>
      <c r="M4" s="34" cm="1">
        <f t="array" aca="1" ref="M4" ca="1">ROUND(_xlfn.IFS(G4&lt;=120,G4*50/120,G4&lt;=235,50+(G4-120)*50/(235-120),G4&lt;=400,100+(G4-235)*100/(400-235),G4&lt;=800,200+(G4-400)*100/(800-400),TRUE,300+(G4-800)*100/(1000-800)),1)</f>
        <v>13.8</v>
      </c>
      <c r="N4" s="35" cm="1">
        <f t="array" aca="1" ref="N4" ca="1">ROUND(_xlfn.IFS(H4&lt;=80,H4*50/80,H4&lt;=200,50+(H4-80)*50/(200-80),H4&lt;=1130,100+(H4-200)*100/(1130-200),H4&lt;=2260,200+(H4-1130)*100/(2260-1130),TRUE,300+(H4-2260)*100/(3000-2260)),1)</f>
        <v>20</v>
      </c>
      <c r="O4" s="32">
        <f t="shared" ca="1" si="0"/>
        <v>124.8</v>
      </c>
      <c r="P4" s="33" t="str">
        <f t="shared" ca="1" si="1"/>
        <v>PM2,5</v>
      </c>
      <c r="Q4" s="42" t="str" cm="1">
        <f t="array" aca="1" ref="Q4" ca="1">_xlfn.IFS(O4&lt;=50,"Baik", O4&lt;=100,"Sedang", O4&lt;=200,"Tidak Sehat", O4&lt;=300,"Sangat Tidak Sehat", TRUE,"Berbahaya")</f>
        <v>Tidak Sehat</v>
      </c>
      <c r="R4" s="47"/>
      <c r="S4" s="49" t="s">
        <v>450</v>
      </c>
      <c r="T4" s="53">
        <f t="shared" ca="1" si="2"/>
        <v>291</v>
      </c>
      <c r="U4" s="47"/>
      <c r="V4" s="47"/>
      <c r="W4" s="47"/>
      <c r="X4" s="47"/>
      <c r="Y4" s="47"/>
      <c r="Z4" s="47"/>
    </row>
    <row r="5" spans="1:26" x14ac:dyDescent="0.25">
      <c r="A5" s="41">
        <v>202212</v>
      </c>
      <c r="B5" s="33" t="s">
        <v>89</v>
      </c>
      <c r="C5" s="32">
        <f ca="1">ROUND('PM10'!$H$8*(-LN(1-RAND()))^(1/'PM10'!$H$7),0)</f>
        <v>48</v>
      </c>
      <c r="D5" s="35">
        <f ca="1">ROUND('PM2,5'!$H$8*(-LN(1-RAND()))^(1/'PM2,5'!$H$7),0)</f>
        <v>73</v>
      </c>
      <c r="E5" s="32">
        <f ca="1">ROUND(_xlfn.NORM.INV(RAND(),'SO2'!$H$4,'SO2'!$H$6),0)</f>
        <v>41</v>
      </c>
      <c r="F5" s="33">
        <f ca="1">ROUND(_xlfn.NORM.INV(RAND(),CO!$H$4,CO!$H$6),0)</f>
        <v>9</v>
      </c>
      <c r="G5" s="34">
        <f ca="1">ROUND('O3'!$H$8*(-LN(1-RAND()))^(1/'O3'!$H$7),0)</f>
        <v>22</v>
      </c>
      <c r="H5" s="33">
        <f ca="1">ROUND(_xlfn.NORM.INV(RAND(),'NO2'!$H$4,'NO2'!$H$6),0)</f>
        <v>13</v>
      </c>
      <c r="I5" s="34" cm="1">
        <f t="array" aca="1" ref="I5" ca="1">ROUND(_xlfn.IFS(C5&lt;=50, C5, C5&lt;=150, 50+(C5-50)*50/(150-50), C5&lt;=350, 100+(C5-150)*100/(350-150), C5&lt;=420, 200+(C5-350)*100/(420-350), TRUE, 300+(C5-420)*100/(500-420)), 1)</f>
        <v>48</v>
      </c>
      <c r="J5" s="35" cm="1">
        <f t="array" aca="1" ref="J5" ca="1">ROUND(_xlfn.IFS(D5&lt;=15.5, D5*50/15.5, D5&lt;=55.4, 50+(D5-15.5)*50/(55.4-15.5), D5&lt;=150.4, 100+(D5-55.4)*100/(150.4-55.4), D5&lt;=250.4, 200+(D5-150.4)*100/(250.4-150.4), TRUE, 300+(D5-250.4)*100/(500-250.4)), 1)</f>
        <v>118.5</v>
      </c>
      <c r="K5" s="34" cm="1">
        <f t="array" aca="1" ref="K5" ca="1">ROUND(_xlfn.IFS(E5&lt;=52, E5*50/52, E5&lt;=180, 50+(E5-52)*50/(180-52), E5&lt;=365, 100+(E5-180)*100/(365-180), E5&lt;=800, 200+(E5-365)*100/(800-365), TRUE, 300+(E5-800)*100/(1200-800)), 1)</f>
        <v>39.4</v>
      </c>
      <c r="L5" s="35" cm="1">
        <f t="array" aca="1" ref="L5" ca="1">ROUND(_xlfn.IFS(F5&lt;=4000,F5*50/4000,F5&lt;=8000,50+(F5-4000)*50/(8000-4000),F5&lt;=15000,100+(F5-8000)*100/(15000-8000),F5&lt;=30000,200+(F5-15000)*100/(30000-15000),TRUE,300+(F5-30000)*100/(45000-30000)),3)</f>
        <v>0.113</v>
      </c>
      <c r="M5" s="34" cm="1">
        <f t="array" aca="1" ref="M5" ca="1">ROUND(_xlfn.IFS(G5&lt;=120,G5*50/120,G5&lt;=235,50+(G5-120)*50/(235-120),G5&lt;=400,100+(G5-235)*100/(400-235),G5&lt;=800,200+(G5-400)*100/(800-400),TRUE,300+(G5-800)*100/(1000-800)),1)</f>
        <v>9.1999999999999993</v>
      </c>
      <c r="N5" s="35" cm="1">
        <f t="array" aca="1" ref="N5" ca="1">ROUND(_xlfn.IFS(H5&lt;=80,H5*50/80,H5&lt;=200,50+(H5-80)*50/(200-80),H5&lt;=1130,100+(H5-200)*100/(1130-200),H5&lt;=2260,200+(H5-1130)*100/(2260-1130),TRUE,300+(H5-2260)*100/(3000-2260)),1)</f>
        <v>8.1</v>
      </c>
      <c r="O5" s="32">
        <f t="shared" ca="1" si="0"/>
        <v>118.5</v>
      </c>
      <c r="P5" s="33" t="str">
        <f t="shared" ca="1" si="1"/>
        <v>PM2,5</v>
      </c>
      <c r="Q5" s="42" t="str" cm="1">
        <f t="array" aca="1" ref="Q5" ca="1">_xlfn.IFS(O5&lt;=50,"Baik", O5&lt;=100,"Sedang", O5&lt;=200,"Tidak Sehat", O5&lt;=300,"Sangat Tidak Sehat", TRUE,"Berbahaya")</f>
        <v>Tidak Sehat</v>
      </c>
      <c r="R5" s="47"/>
      <c r="S5" s="49" t="s">
        <v>451</v>
      </c>
      <c r="T5" s="54">
        <f t="shared" ca="1" si="2"/>
        <v>0</v>
      </c>
      <c r="U5" s="47"/>
      <c r="V5" s="47"/>
      <c r="W5" s="47"/>
      <c r="X5" s="47"/>
      <c r="Y5" s="47"/>
      <c r="Z5" s="47"/>
    </row>
    <row r="6" spans="1:26" ht="15.75" thickBot="1" x14ac:dyDescent="0.3">
      <c r="A6" s="41">
        <v>202212</v>
      </c>
      <c r="B6" s="33" t="s">
        <v>90</v>
      </c>
      <c r="C6" s="32">
        <f ca="1">ROUND('PM10'!$H$8*(-LN(1-RAND()))^(1/'PM10'!$H$7),0)</f>
        <v>67</v>
      </c>
      <c r="D6" s="35">
        <f ca="1">ROUND('PM2,5'!$H$8*(-LN(1-RAND()))^(1/'PM2,5'!$H$7),0)</f>
        <v>69</v>
      </c>
      <c r="E6" s="32">
        <f ca="1">ROUND(_xlfn.NORM.INV(RAND(),'SO2'!$H$4,'SO2'!$H$6),0)</f>
        <v>31</v>
      </c>
      <c r="F6" s="33">
        <f ca="1">ROUND(_xlfn.NORM.INV(RAND(),CO!$H$4,CO!$H$6),0)</f>
        <v>12</v>
      </c>
      <c r="G6" s="34">
        <f ca="1">ROUND('O3'!$H$8*(-LN(1-RAND()))^(1/'O3'!$H$7),0)</f>
        <v>41</v>
      </c>
      <c r="H6" s="33">
        <f ca="1">ROUND(_xlfn.NORM.INV(RAND(),'NO2'!$H$4,'NO2'!$H$6),0)</f>
        <v>32</v>
      </c>
      <c r="I6" s="34" cm="1">
        <f t="array" aca="1" ref="I6" ca="1">ROUND(_xlfn.IFS(C6&lt;=50, C6, C6&lt;=150, 50+(C6-50)*50/(150-50), C6&lt;=350, 100+(C6-150)*100/(350-150), C6&lt;=420, 200+(C6-350)*100/(420-350), TRUE, 300+(C6-420)*100/(500-420)), 1)</f>
        <v>58.5</v>
      </c>
      <c r="J6" s="35" cm="1">
        <f t="array" aca="1" ref="J6" ca="1">ROUND(_xlfn.IFS(D6&lt;=15.5, D6*50/15.5, D6&lt;=55.4, 50+(D6-15.5)*50/(55.4-15.5), D6&lt;=150.4, 100+(D6-55.4)*100/(150.4-55.4), D6&lt;=250.4, 200+(D6-150.4)*100/(250.4-150.4), TRUE, 300+(D6-250.4)*100/(500-250.4)), 1)</f>
        <v>114.3</v>
      </c>
      <c r="K6" s="34" cm="1">
        <f t="array" aca="1" ref="K6" ca="1">ROUND(_xlfn.IFS(E6&lt;=52, E6*50/52, E6&lt;=180, 50+(E6-52)*50/(180-52), E6&lt;=365, 100+(E6-180)*100/(365-180), E6&lt;=800, 200+(E6-365)*100/(800-365), TRUE, 300+(E6-800)*100/(1200-800)), 1)</f>
        <v>29.8</v>
      </c>
      <c r="L6" s="35" cm="1">
        <f t="array" aca="1" ref="L6" ca="1">ROUND(_xlfn.IFS(F6&lt;=4000,F6*50/4000,F6&lt;=8000,50+(F6-4000)*50/(8000-4000),F6&lt;=15000,100+(F6-8000)*100/(15000-8000),F6&lt;=30000,200+(F6-15000)*100/(30000-15000),TRUE,300+(F6-30000)*100/(45000-30000)),3)</f>
        <v>0.15</v>
      </c>
      <c r="M6" s="34" cm="1">
        <f t="array" aca="1" ref="M6" ca="1">ROUND(_xlfn.IFS(G6&lt;=120,G6*50/120,G6&lt;=235,50+(G6-120)*50/(235-120),G6&lt;=400,100+(G6-235)*100/(400-235),G6&lt;=800,200+(G6-400)*100/(800-400),TRUE,300+(G6-800)*100/(1000-800)),1)</f>
        <v>17.100000000000001</v>
      </c>
      <c r="N6" s="35" cm="1">
        <f t="array" aca="1" ref="N6" ca="1">ROUND(_xlfn.IFS(H6&lt;=80,H6*50/80,H6&lt;=200,50+(H6-80)*50/(200-80),H6&lt;=1130,100+(H6-200)*100/(1130-200),H6&lt;=2260,200+(H6-1130)*100/(2260-1130),TRUE,300+(H6-2260)*100/(3000-2260)),1)</f>
        <v>20</v>
      </c>
      <c r="O6" s="32">
        <f t="shared" ca="1" si="0"/>
        <v>114.3</v>
      </c>
      <c r="P6" s="33" t="str">
        <f t="shared" ca="1" si="1"/>
        <v>PM2,5</v>
      </c>
      <c r="Q6" s="42" t="str" cm="1">
        <f t="array" aca="1" ref="Q6" ca="1">_xlfn.IFS(O6&lt;=50,"Baik", O6&lt;=100,"Sedang", O6&lt;=200,"Tidak Sehat", O6&lt;=300,"Sangat Tidak Sehat", TRUE,"Berbahaya")</f>
        <v>Tidak Sehat</v>
      </c>
      <c r="R6" s="47"/>
      <c r="S6" s="50" t="s">
        <v>452</v>
      </c>
      <c r="T6" s="55">
        <f t="shared" ca="1" si="2"/>
        <v>0</v>
      </c>
      <c r="U6" s="47"/>
      <c r="V6" s="47"/>
      <c r="W6" s="47"/>
      <c r="X6" s="47"/>
      <c r="Y6" s="47"/>
      <c r="Z6" s="47"/>
    </row>
    <row r="7" spans="1:26" x14ac:dyDescent="0.25">
      <c r="A7" s="41">
        <v>202212</v>
      </c>
      <c r="B7" s="33" t="s">
        <v>91</v>
      </c>
      <c r="C7" s="32">
        <f ca="1">ROUND('PM10'!$H$8*(-LN(1-RAND()))^(1/'PM10'!$H$7),0)</f>
        <v>51</v>
      </c>
      <c r="D7" s="35">
        <f ca="1">ROUND('PM2,5'!$H$8*(-LN(1-RAND()))^(1/'PM2,5'!$H$7),0)</f>
        <v>79</v>
      </c>
      <c r="E7" s="32">
        <f ca="1">ROUND(_xlfn.NORM.INV(RAND(),'SO2'!$H$4,'SO2'!$H$6),0)</f>
        <v>43</v>
      </c>
      <c r="F7" s="33">
        <f ca="1">ROUND(_xlfn.NORM.INV(RAND(),CO!$H$4,CO!$H$6),0)</f>
        <v>13</v>
      </c>
      <c r="G7" s="34">
        <f ca="1">ROUND('O3'!$H$8*(-LN(1-RAND()))^(1/'O3'!$H$7),0)</f>
        <v>16</v>
      </c>
      <c r="H7" s="33">
        <f ca="1">ROUND(_xlfn.NORM.INV(RAND(),'NO2'!$H$4,'NO2'!$H$6),0)</f>
        <v>25</v>
      </c>
      <c r="I7" s="34" cm="1">
        <f t="array" aca="1" ref="I7" ca="1">ROUND(_xlfn.IFS(C7&lt;=50, C7, C7&lt;=150, 50+(C7-50)*50/(150-50), C7&lt;=350, 100+(C7-150)*100/(350-150), C7&lt;=420, 200+(C7-350)*100/(420-350), TRUE, 300+(C7-420)*100/(500-420)), 1)</f>
        <v>50.5</v>
      </c>
      <c r="J7" s="35" cm="1">
        <f t="array" aca="1" ref="J7" ca="1">ROUND(_xlfn.IFS(D7&lt;=15.5, D7*50/15.5, D7&lt;=55.4, 50+(D7-15.5)*50/(55.4-15.5), D7&lt;=150.4, 100+(D7-55.4)*100/(150.4-55.4), D7&lt;=250.4, 200+(D7-150.4)*100/(250.4-150.4), TRUE, 300+(D7-250.4)*100/(500-250.4)), 1)</f>
        <v>124.8</v>
      </c>
      <c r="K7" s="34" cm="1">
        <f t="array" aca="1" ref="K7" ca="1">ROUND(_xlfn.IFS(E7&lt;=52, E7*50/52, E7&lt;=180, 50+(E7-52)*50/(180-52), E7&lt;=365, 100+(E7-180)*100/(365-180), E7&lt;=800, 200+(E7-365)*100/(800-365), TRUE, 300+(E7-800)*100/(1200-800)), 1)</f>
        <v>41.3</v>
      </c>
      <c r="L7" s="35" cm="1">
        <f t="array" aca="1" ref="L7" ca="1">ROUND(_xlfn.IFS(F7&lt;=4000,F7*50/4000,F7&lt;=8000,50+(F7-4000)*50/(8000-4000),F7&lt;=15000,100+(F7-8000)*100/(15000-8000),F7&lt;=30000,200+(F7-15000)*100/(30000-15000),TRUE,300+(F7-30000)*100/(45000-30000)),3)</f>
        <v>0.16300000000000001</v>
      </c>
      <c r="M7" s="34" cm="1">
        <f t="array" aca="1" ref="M7" ca="1">ROUND(_xlfn.IFS(G7&lt;=120,G7*50/120,G7&lt;=235,50+(G7-120)*50/(235-120),G7&lt;=400,100+(G7-235)*100/(400-235),G7&lt;=800,200+(G7-400)*100/(800-400),TRUE,300+(G7-800)*100/(1000-800)),1)</f>
        <v>6.7</v>
      </c>
      <c r="N7" s="35" cm="1">
        <f t="array" aca="1" ref="N7" ca="1">ROUND(_xlfn.IFS(H7&lt;=80,H7*50/80,H7&lt;=200,50+(H7-80)*50/(200-80),H7&lt;=1130,100+(H7-200)*100/(1130-200),H7&lt;=2260,200+(H7-1130)*100/(2260-1130),TRUE,300+(H7-2260)*100/(3000-2260)),1)</f>
        <v>15.6</v>
      </c>
      <c r="O7" s="32">
        <f t="shared" ca="1" si="0"/>
        <v>124.8</v>
      </c>
      <c r="P7" s="33" t="str">
        <f t="shared" ca="1" si="1"/>
        <v>PM2,5</v>
      </c>
      <c r="Q7" s="42" t="str" cm="1">
        <f t="array" aca="1" ref="Q7" ca="1">_xlfn.IFS(O7&lt;=50,"Baik", O7&lt;=100,"Sedang", O7&lt;=200,"Tidak Sehat", O7&lt;=300,"Sangat Tidak Sehat", TRUE,"Berbahaya")</f>
        <v>Tidak Sehat</v>
      </c>
      <c r="R7" s="47"/>
      <c r="S7" s="47"/>
      <c r="T7" s="47"/>
      <c r="U7" s="47"/>
      <c r="V7" s="47"/>
      <c r="W7" s="47"/>
      <c r="X7" s="47"/>
      <c r="Y7" s="47"/>
      <c r="Z7" s="47"/>
    </row>
    <row r="8" spans="1:26" x14ac:dyDescent="0.25">
      <c r="A8" s="41">
        <v>202212</v>
      </c>
      <c r="B8" s="33" t="s">
        <v>92</v>
      </c>
      <c r="C8" s="32">
        <f ca="1">ROUND('PM10'!$H$8*(-LN(1-RAND()))^(1/'PM10'!$H$7),0)</f>
        <v>61</v>
      </c>
      <c r="D8" s="35">
        <f ca="1">ROUND('PM2,5'!$H$8*(-LN(1-RAND()))^(1/'PM2,5'!$H$7),0)</f>
        <v>63</v>
      </c>
      <c r="E8" s="32">
        <f ca="1">ROUND(_xlfn.NORM.INV(RAND(),'SO2'!$H$4,'SO2'!$H$6),0)</f>
        <v>43</v>
      </c>
      <c r="F8" s="33">
        <f ca="1">ROUND(_xlfn.NORM.INV(RAND(),CO!$H$4,CO!$H$6),0)</f>
        <v>11</v>
      </c>
      <c r="G8" s="34">
        <f ca="1">ROUND('O3'!$H$8*(-LN(1-RAND()))^(1/'O3'!$H$7),0)</f>
        <v>33</v>
      </c>
      <c r="H8" s="33">
        <f ca="1">ROUND(_xlfn.NORM.INV(RAND(),'NO2'!$H$4,'NO2'!$H$6),0)</f>
        <v>17</v>
      </c>
      <c r="I8" s="34" cm="1">
        <f t="array" aca="1" ref="I8" ca="1">ROUND(_xlfn.IFS(C8&lt;=50, C8, C8&lt;=150, 50+(C8-50)*50/(150-50), C8&lt;=350, 100+(C8-150)*100/(350-150), C8&lt;=420, 200+(C8-350)*100/(420-350), TRUE, 300+(C8-420)*100/(500-420)), 1)</f>
        <v>55.5</v>
      </c>
      <c r="J8" s="35" cm="1">
        <f t="array" aca="1" ref="J8" ca="1">ROUND(_xlfn.IFS(D8&lt;=15.5, D8*50/15.5, D8&lt;=55.4, 50+(D8-15.5)*50/(55.4-15.5), D8&lt;=150.4, 100+(D8-55.4)*100/(150.4-55.4), D8&lt;=250.4, 200+(D8-150.4)*100/(250.4-150.4), TRUE, 300+(D8-250.4)*100/(500-250.4)), 1)</f>
        <v>108</v>
      </c>
      <c r="K8" s="34" cm="1">
        <f t="array" aca="1" ref="K8" ca="1">ROUND(_xlfn.IFS(E8&lt;=52, E8*50/52, E8&lt;=180, 50+(E8-52)*50/(180-52), E8&lt;=365, 100+(E8-180)*100/(365-180), E8&lt;=800, 200+(E8-365)*100/(800-365), TRUE, 300+(E8-800)*100/(1200-800)), 1)</f>
        <v>41.3</v>
      </c>
      <c r="L8" s="35" cm="1">
        <f t="array" aca="1" ref="L8" ca="1">ROUND(_xlfn.IFS(F8&lt;=4000,F8*50/4000,F8&lt;=8000,50+(F8-4000)*50/(8000-4000),F8&lt;=15000,100+(F8-8000)*100/(15000-8000),F8&lt;=30000,200+(F8-15000)*100/(30000-15000),TRUE,300+(F8-30000)*100/(45000-30000)),3)</f>
        <v>0.13800000000000001</v>
      </c>
      <c r="M8" s="34" cm="1">
        <f t="array" aca="1" ref="M8" ca="1">ROUND(_xlfn.IFS(G8&lt;=120,G8*50/120,G8&lt;=235,50+(G8-120)*50/(235-120),G8&lt;=400,100+(G8-235)*100/(400-235),G8&lt;=800,200+(G8-400)*100/(800-400),TRUE,300+(G8-800)*100/(1000-800)),1)</f>
        <v>13.8</v>
      </c>
      <c r="N8" s="35" cm="1">
        <f t="array" aca="1" ref="N8" ca="1">ROUND(_xlfn.IFS(H8&lt;=80,H8*50/80,H8&lt;=200,50+(H8-80)*50/(200-80),H8&lt;=1130,100+(H8-200)*100/(1130-200),H8&lt;=2260,200+(H8-1130)*100/(2260-1130),TRUE,300+(H8-2260)*100/(3000-2260)),1)</f>
        <v>10.6</v>
      </c>
      <c r="O8" s="32">
        <f t="shared" ca="1" si="0"/>
        <v>108</v>
      </c>
      <c r="P8" s="33" t="str">
        <f t="shared" ca="1" si="1"/>
        <v>PM2,5</v>
      </c>
      <c r="Q8" s="42" t="str" cm="1">
        <f t="array" aca="1" ref="Q8" ca="1">_xlfn.IFS(O8&lt;=50,"Baik", O8&lt;=100,"Sedang", O8&lt;=200,"Tidak Sehat", O8&lt;=300,"Sangat Tidak Sehat", TRUE,"Berbahaya")</f>
        <v>Tidak Sehat</v>
      </c>
      <c r="R8" s="47"/>
      <c r="S8" s="47"/>
      <c r="T8" s="47"/>
      <c r="U8" s="47"/>
      <c r="V8" s="47"/>
      <c r="W8" s="47"/>
      <c r="X8" s="47"/>
      <c r="Y8" s="47"/>
      <c r="Z8" s="47"/>
    </row>
    <row r="9" spans="1:26" x14ac:dyDescent="0.25">
      <c r="A9" s="41">
        <v>202212</v>
      </c>
      <c r="B9" s="33" t="s">
        <v>93</v>
      </c>
      <c r="C9" s="32">
        <f ca="1">ROUND('PM10'!$H$8*(-LN(1-RAND()))^(1/'PM10'!$H$7),0)</f>
        <v>42</v>
      </c>
      <c r="D9" s="35">
        <f ca="1">ROUND('PM2,5'!$H$8*(-LN(1-RAND()))^(1/'PM2,5'!$H$7),0)</f>
        <v>72</v>
      </c>
      <c r="E9" s="32">
        <f ca="1">ROUND(_xlfn.NORM.INV(RAND(),'SO2'!$H$4,'SO2'!$H$6),0)</f>
        <v>47</v>
      </c>
      <c r="F9" s="33">
        <f ca="1">ROUND(_xlfn.NORM.INV(RAND(),CO!$H$4,CO!$H$6),0)</f>
        <v>12</v>
      </c>
      <c r="G9" s="34">
        <f ca="1">ROUND('O3'!$H$8*(-LN(1-RAND()))^(1/'O3'!$H$7),0)</f>
        <v>29</v>
      </c>
      <c r="H9" s="33">
        <f ca="1">ROUND(_xlfn.NORM.INV(RAND(),'NO2'!$H$4,'NO2'!$H$6),0)</f>
        <v>20</v>
      </c>
      <c r="I9" s="34" cm="1">
        <f t="array" aca="1" ref="I9" ca="1">ROUND(_xlfn.IFS(C9&lt;=50, C9, C9&lt;=150, 50+(C9-50)*50/(150-50), C9&lt;=350, 100+(C9-150)*100/(350-150), C9&lt;=420, 200+(C9-350)*100/(420-350), TRUE, 300+(C9-420)*100/(500-420)), 1)</f>
        <v>42</v>
      </c>
      <c r="J9" s="35" cm="1">
        <f t="array" aca="1" ref="J9" ca="1">ROUND(_xlfn.IFS(D9&lt;=15.5, D9*50/15.5, D9&lt;=55.4, 50+(D9-15.5)*50/(55.4-15.5), D9&lt;=150.4, 100+(D9-55.4)*100/(150.4-55.4), D9&lt;=250.4, 200+(D9-150.4)*100/(250.4-150.4), TRUE, 300+(D9-250.4)*100/(500-250.4)), 1)</f>
        <v>117.5</v>
      </c>
      <c r="K9" s="34" cm="1">
        <f t="array" aca="1" ref="K9" ca="1">ROUND(_xlfn.IFS(E9&lt;=52, E9*50/52, E9&lt;=180, 50+(E9-52)*50/(180-52), E9&lt;=365, 100+(E9-180)*100/(365-180), E9&lt;=800, 200+(E9-365)*100/(800-365), TRUE, 300+(E9-800)*100/(1200-800)), 1)</f>
        <v>45.2</v>
      </c>
      <c r="L9" s="35" cm="1">
        <f t="array" aca="1" ref="L9" ca="1">ROUND(_xlfn.IFS(F9&lt;=4000,F9*50/4000,F9&lt;=8000,50+(F9-4000)*50/(8000-4000),F9&lt;=15000,100+(F9-8000)*100/(15000-8000),F9&lt;=30000,200+(F9-15000)*100/(30000-15000),TRUE,300+(F9-30000)*100/(45000-30000)),3)</f>
        <v>0.15</v>
      </c>
      <c r="M9" s="34" cm="1">
        <f t="array" aca="1" ref="M9" ca="1">ROUND(_xlfn.IFS(G9&lt;=120,G9*50/120,G9&lt;=235,50+(G9-120)*50/(235-120),G9&lt;=400,100+(G9-235)*100/(400-235),G9&lt;=800,200+(G9-400)*100/(800-400),TRUE,300+(G9-800)*100/(1000-800)),1)</f>
        <v>12.1</v>
      </c>
      <c r="N9" s="35" cm="1">
        <f t="array" aca="1" ref="N9" ca="1">ROUND(_xlfn.IFS(H9&lt;=80,H9*50/80,H9&lt;=200,50+(H9-80)*50/(200-80),H9&lt;=1130,100+(H9-200)*100/(1130-200),H9&lt;=2260,200+(H9-1130)*100/(2260-1130),TRUE,300+(H9-2260)*100/(3000-2260)),1)</f>
        <v>12.5</v>
      </c>
      <c r="O9" s="32">
        <f t="shared" ca="1" si="0"/>
        <v>117.5</v>
      </c>
      <c r="P9" s="33" t="str">
        <f t="shared" ca="1" si="1"/>
        <v>PM2,5</v>
      </c>
      <c r="Q9" s="42" t="str" cm="1">
        <f t="array" aca="1" ref="Q9" ca="1">_xlfn.IFS(O9&lt;=50,"Baik", O9&lt;=100,"Sedang", O9&lt;=200,"Tidak Sehat", O9&lt;=300,"Sangat Tidak Sehat", TRUE,"Berbahaya")</f>
        <v>Tidak Sehat</v>
      </c>
      <c r="R9" s="47"/>
      <c r="S9" s="47"/>
      <c r="T9" s="47"/>
      <c r="U9" s="47"/>
      <c r="V9" s="47"/>
      <c r="W9" s="47"/>
      <c r="X9" s="47"/>
      <c r="Y9" s="47"/>
      <c r="Z9" s="47"/>
    </row>
    <row r="10" spans="1:26" x14ac:dyDescent="0.25">
      <c r="A10" s="41">
        <v>202212</v>
      </c>
      <c r="B10" s="33" t="s">
        <v>94</v>
      </c>
      <c r="C10" s="32">
        <f ca="1">ROUND('PM10'!$H$8*(-LN(1-RAND()))^(1/'PM10'!$H$7),0)</f>
        <v>58</v>
      </c>
      <c r="D10" s="35">
        <f ca="1">ROUND('PM2,5'!$H$8*(-LN(1-RAND()))^(1/'PM2,5'!$H$7),0)</f>
        <v>85</v>
      </c>
      <c r="E10" s="32">
        <f ca="1">ROUND(_xlfn.NORM.INV(RAND(),'SO2'!$H$4,'SO2'!$H$6),0)</f>
        <v>45</v>
      </c>
      <c r="F10" s="33">
        <f ca="1">ROUND(_xlfn.NORM.INV(RAND(),CO!$H$4,CO!$H$6),0)</f>
        <v>8</v>
      </c>
      <c r="G10" s="34">
        <f ca="1">ROUND('O3'!$H$8*(-LN(1-RAND()))^(1/'O3'!$H$7),0)</f>
        <v>23</v>
      </c>
      <c r="H10" s="33">
        <f ca="1">ROUND(_xlfn.NORM.INV(RAND(),'NO2'!$H$4,'NO2'!$H$6),0)</f>
        <v>34</v>
      </c>
      <c r="I10" s="34" cm="1">
        <f t="array" aca="1" ref="I10" ca="1">ROUND(_xlfn.IFS(C10&lt;=50, C10, C10&lt;=150, 50+(C10-50)*50/(150-50), C10&lt;=350, 100+(C10-150)*100/(350-150), C10&lt;=420, 200+(C10-350)*100/(420-350), TRUE, 300+(C10-420)*100/(500-420)), 1)</f>
        <v>54</v>
      </c>
      <c r="J10" s="35" cm="1">
        <f t="array" aca="1" ref="J10" ca="1">ROUND(_xlfn.IFS(D10&lt;=15.5, D10*50/15.5, D10&lt;=55.4, 50+(D10-15.5)*50/(55.4-15.5), D10&lt;=150.4, 100+(D10-55.4)*100/(150.4-55.4), D10&lt;=250.4, 200+(D10-150.4)*100/(250.4-150.4), TRUE, 300+(D10-250.4)*100/(500-250.4)), 1)</f>
        <v>131.19999999999999</v>
      </c>
      <c r="K10" s="34" cm="1">
        <f t="array" aca="1" ref="K10" ca="1">ROUND(_xlfn.IFS(E10&lt;=52, E10*50/52, E10&lt;=180, 50+(E10-52)*50/(180-52), E10&lt;=365, 100+(E10-180)*100/(365-180), E10&lt;=800, 200+(E10-365)*100/(800-365), TRUE, 300+(E10-800)*100/(1200-800)), 1)</f>
        <v>43.3</v>
      </c>
      <c r="L10" s="35" cm="1">
        <f t="array" aca="1" ref="L10" ca="1">ROUND(_xlfn.IFS(F10&lt;=4000,F10*50/4000,F10&lt;=8000,50+(F10-4000)*50/(8000-4000),F10&lt;=15000,100+(F10-8000)*100/(15000-8000),F10&lt;=30000,200+(F10-15000)*100/(30000-15000),TRUE,300+(F10-30000)*100/(45000-30000)),3)</f>
        <v>0.1</v>
      </c>
      <c r="M10" s="34" cm="1">
        <f t="array" aca="1" ref="M10" ca="1">ROUND(_xlfn.IFS(G10&lt;=120,G10*50/120,G10&lt;=235,50+(G10-120)*50/(235-120),G10&lt;=400,100+(G10-235)*100/(400-235),G10&lt;=800,200+(G10-400)*100/(800-400),TRUE,300+(G10-800)*100/(1000-800)),1)</f>
        <v>9.6</v>
      </c>
      <c r="N10" s="35" cm="1">
        <f t="array" aca="1" ref="N10" ca="1">ROUND(_xlfn.IFS(H10&lt;=80,H10*50/80,H10&lt;=200,50+(H10-80)*50/(200-80),H10&lt;=1130,100+(H10-200)*100/(1130-200),H10&lt;=2260,200+(H10-1130)*100/(2260-1130),TRUE,300+(H10-2260)*100/(3000-2260)),1)</f>
        <v>21.3</v>
      </c>
      <c r="O10" s="32">
        <f t="shared" ca="1" si="0"/>
        <v>131.19999999999999</v>
      </c>
      <c r="P10" s="33" t="str">
        <f t="shared" ca="1" si="1"/>
        <v>PM2,5</v>
      </c>
      <c r="Q10" s="42" t="str" cm="1">
        <f t="array" aca="1" ref="Q10" ca="1">_xlfn.IFS(O10&lt;=50,"Baik", O10&lt;=100,"Sedang", O10&lt;=200,"Tidak Sehat", O10&lt;=300,"Sangat Tidak Sehat", TRUE,"Berbahaya")</f>
        <v>Tidak Sehat</v>
      </c>
      <c r="R10" s="47"/>
      <c r="S10" s="47"/>
      <c r="T10" s="47"/>
      <c r="U10" s="47"/>
      <c r="V10" s="47"/>
      <c r="W10" s="47"/>
      <c r="X10" s="47"/>
      <c r="Y10" s="47"/>
      <c r="Z10" s="47"/>
    </row>
    <row r="11" spans="1:26" x14ac:dyDescent="0.25">
      <c r="A11" s="41">
        <v>202212</v>
      </c>
      <c r="B11" s="33" t="s">
        <v>95</v>
      </c>
      <c r="C11" s="32">
        <f ca="1">ROUND('PM10'!$H$8*(-LN(1-RAND()))^(1/'PM10'!$H$7),0)</f>
        <v>39</v>
      </c>
      <c r="D11" s="35">
        <f ca="1">ROUND('PM2,5'!$H$8*(-LN(1-RAND()))^(1/'PM2,5'!$H$7),0)</f>
        <v>93</v>
      </c>
      <c r="E11" s="32">
        <f ca="1">ROUND(_xlfn.NORM.INV(RAND(),'SO2'!$H$4,'SO2'!$H$6),0)</f>
        <v>42</v>
      </c>
      <c r="F11" s="33">
        <f ca="1">ROUND(_xlfn.NORM.INV(RAND(),CO!$H$4,CO!$H$6),0)</f>
        <v>11</v>
      </c>
      <c r="G11" s="34">
        <f ca="1">ROUND('O3'!$H$8*(-LN(1-RAND()))^(1/'O3'!$H$7),0)</f>
        <v>42</v>
      </c>
      <c r="H11" s="33">
        <f ca="1">ROUND(_xlfn.NORM.INV(RAND(),'NO2'!$H$4,'NO2'!$H$6),0)</f>
        <v>19</v>
      </c>
      <c r="I11" s="34" cm="1">
        <f t="array" aca="1" ref="I11" ca="1">ROUND(_xlfn.IFS(C11&lt;=50, C11, C11&lt;=150, 50+(C11-50)*50/(150-50), C11&lt;=350, 100+(C11-150)*100/(350-150), C11&lt;=420, 200+(C11-350)*100/(420-350), TRUE, 300+(C11-420)*100/(500-420)), 1)</f>
        <v>39</v>
      </c>
      <c r="J11" s="35" cm="1">
        <f t="array" aca="1" ref="J11" ca="1">ROUND(_xlfn.IFS(D11&lt;=15.5, D11*50/15.5, D11&lt;=55.4, 50+(D11-15.5)*50/(55.4-15.5), D11&lt;=150.4, 100+(D11-55.4)*100/(150.4-55.4), D11&lt;=250.4, 200+(D11-150.4)*100/(250.4-150.4), TRUE, 300+(D11-250.4)*100/(500-250.4)), 1)</f>
        <v>139.6</v>
      </c>
      <c r="K11" s="34" cm="1">
        <f t="array" aca="1" ref="K11" ca="1">ROUND(_xlfn.IFS(E11&lt;=52, E11*50/52, E11&lt;=180, 50+(E11-52)*50/(180-52), E11&lt;=365, 100+(E11-180)*100/(365-180), E11&lt;=800, 200+(E11-365)*100/(800-365), TRUE, 300+(E11-800)*100/(1200-800)), 1)</f>
        <v>40.4</v>
      </c>
      <c r="L11" s="35" cm="1">
        <f t="array" aca="1" ref="L11" ca="1">ROUND(_xlfn.IFS(F11&lt;=4000,F11*50/4000,F11&lt;=8000,50+(F11-4000)*50/(8000-4000),F11&lt;=15000,100+(F11-8000)*100/(15000-8000),F11&lt;=30000,200+(F11-15000)*100/(30000-15000),TRUE,300+(F11-30000)*100/(45000-30000)),3)</f>
        <v>0.13800000000000001</v>
      </c>
      <c r="M11" s="34" cm="1">
        <f t="array" aca="1" ref="M11" ca="1">ROUND(_xlfn.IFS(G11&lt;=120,G11*50/120,G11&lt;=235,50+(G11-120)*50/(235-120),G11&lt;=400,100+(G11-235)*100/(400-235),G11&lt;=800,200+(G11-400)*100/(800-400),TRUE,300+(G11-800)*100/(1000-800)),1)</f>
        <v>17.5</v>
      </c>
      <c r="N11" s="35" cm="1">
        <f t="array" aca="1" ref="N11" ca="1">ROUND(_xlfn.IFS(H11&lt;=80,H11*50/80,H11&lt;=200,50+(H11-80)*50/(200-80),H11&lt;=1130,100+(H11-200)*100/(1130-200),H11&lt;=2260,200+(H11-1130)*100/(2260-1130),TRUE,300+(H11-2260)*100/(3000-2260)),1)</f>
        <v>11.9</v>
      </c>
      <c r="O11" s="32">
        <f t="shared" ca="1" si="0"/>
        <v>139.6</v>
      </c>
      <c r="P11" s="33" t="str">
        <f t="shared" ca="1" si="1"/>
        <v>PM2,5</v>
      </c>
      <c r="Q11" s="42" t="str" cm="1">
        <f t="array" aca="1" ref="Q11" ca="1">_xlfn.IFS(O11&lt;=50,"Baik", O11&lt;=100,"Sedang", O11&lt;=200,"Tidak Sehat", O11&lt;=300,"Sangat Tidak Sehat", TRUE,"Berbahaya")</f>
        <v>Tidak Sehat</v>
      </c>
      <c r="R11" s="47"/>
      <c r="S11" s="47"/>
      <c r="T11" s="47"/>
      <c r="U11" s="47"/>
      <c r="V11" s="47"/>
      <c r="W11" s="47"/>
      <c r="X11" s="47"/>
      <c r="Y11" s="47"/>
      <c r="Z11" s="47"/>
    </row>
    <row r="12" spans="1:26" x14ac:dyDescent="0.25">
      <c r="A12" s="41">
        <v>202212</v>
      </c>
      <c r="B12" s="33" t="s">
        <v>96</v>
      </c>
      <c r="C12" s="32">
        <f ca="1">ROUND('PM10'!$H$8*(-LN(1-RAND()))^(1/'PM10'!$H$7),0)</f>
        <v>58</v>
      </c>
      <c r="D12" s="35">
        <f ca="1">ROUND('PM2,5'!$H$8*(-LN(1-RAND()))^(1/'PM2,5'!$H$7),0)</f>
        <v>56</v>
      </c>
      <c r="E12" s="32">
        <f ca="1">ROUND(_xlfn.NORM.INV(RAND(),'SO2'!$H$4,'SO2'!$H$6),0)</f>
        <v>45</v>
      </c>
      <c r="F12" s="33">
        <f ca="1">ROUND(_xlfn.NORM.INV(RAND(),CO!$H$4,CO!$H$6),0)</f>
        <v>9</v>
      </c>
      <c r="G12" s="34">
        <f ca="1">ROUND('O3'!$H$8*(-LN(1-RAND()))^(1/'O3'!$H$7),0)</f>
        <v>34</v>
      </c>
      <c r="H12" s="33">
        <f ca="1">ROUND(_xlfn.NORM.INV(RAND(),'NO2'!$H$4,'NO2'!$H$6),0)</f>
        <v>25</v>
      </c>
      <c r="I12" s="34" cm="1">
        <f t="array" aca="1" ref="I12" ca="1">ROUND(_xlfn.IFS(C12&lt;=50, C12, C12&lt;=150, 50+(C12-50)*50/(150-50), C12&lt;=350, 100+(C12-150)*100/(350-150), C12&lt;=420, 200+(C12-350)*100/(420-350), TRUE, 300+(C12-420)*100/(500-420)), 1)</f>
        <v>54</v>
      </c>
      <c r="J12" s="35" cm="1">
        <f t="array" aca="1" ref="J12" ca="1">ROUND(_xlfn.IFS(D12&lt;=15.5, D12*50/15.5, D12&lt;=55.4, 50+(D12-15.5)*50/(55.4-15.5), D12&lt;=150.4, 100+(D12-55.4)*100/(150.4-55.4), D12&lt;=250.4, 200+(D12-150.4)*100/(250.4-150.4), TRUE, 300+(D12-250.4)*100/(500-250.4)), 1)</f>
        <v>100.6</v>
      </c>
      <c r="K12" s="34" cm="1">
        <f t="array" aca="1" ref="K12" ca="1">ROUND(_xlfn.IFS(E12&lt;=52, E12*50/52, E12&lt;=180, 50+(E12-52)*50/(180-52), E12&lt;=365, 100+(E12-180)*100/(365-180), E12&lt;=800, 200+(E12-365)*100/(800-365), TRUE, 300+(E12-800)*100/(1200-800)), 1)</f>
        <v>43.3</v>
      </c>
      <c r="L12" s="35" cm="1">
        <f t="array" aca="1" ref="L12" ca="1">ROUND(_xlfn.IFS(F12&lt;=4000,F12*50/4000,F12&lt;=8000,50+(F12-4000)*50/(8000-4000),F12&lt;=15000,100+(F12-8000)*100/(15000-8000),F12&lt;=30000,200+(F12-15000)*100/(30000-15000),TRUE,300+(F12-30000)*100/(45000-30000)),3)</f>
        <v>0.113</v>
      </c>
      <c r="M12" s="34" cm="1">
        <f t="array" aca="1" ref="M12" ca="1">ROUND(_xlfn.IFS(G12&lt;=120,G12*50/120,G12&lt;=235,50+(G12-120)*50/(235-120),G12&lt;=400,100+(G12-235)*100/(400-235),G12&lt;=800,200+(G12-400)*100/(800-400),TRUE,300+(G12-800)*100/(1000-800)),1)</f>
        <v>14.2</v>
      </c>
      <c r="N12" s="35" cm="1">
        <f t="array" aca="1" ref="N12" ca="1">ROUND(_xlfn.IFS(H12&lt;=80,H12*50/80,H12&lt;=200,50+(H12-80)*50/(200-80),H12&lt;=1130,100+(H12-200)*100/(1130-200),H12&lt;=2260,200+(H12-1130)*100/(2260-1130),TRUE,300+(H12-2260)*100/(3000-2260)),1)</f>
        <v>15.6</v>
      </c>
      <c r="O12" s="32">
        <f t="shared" ca="1" si="0"/>
        <v>100.6</v>
      </c>
      <c r="P12" s="33" t="str">
        <f t="shared" ca="1" si="1"/>
        <v>PM2,5</v>
      </c>
      <c r="Q12" s="42" t="str" cm="1">
        <f t="array" aca="1" ref="Q12" ca="1">_xlfn.IFS(O12&lt;=50,"Baik", O12&lt;=100,"Sedang", O12&lt;=200,"Tidak Sehat", O12&lt;=300,"Sangat Tidak Sehat", TRUE,"Berbahaya")</f>
        <v>Tidak Sehat</v>
      </c>
      <c r="R12" s="47"/>
      <c r="S12" s="47"/>
      <c r="T12" s="47"/>
      <c r="U12" s="47"/>
      <c r="V12" s="47"/>
      <c r="W12" s="47"/>
      <c r="X12" s="47"/>
      <c r="Y12" s="47"/>
      <c r="Z12" s="47"/>
    </row>
    <row r="13" spans="1:26" x14ac:dyDescent="0.25">
      <c r="A13" s="41">
        <v>202212</v>
      </c>
      <c r="B13" s="33" t="s">
        <v>97</v>
      </c>
      <c r="C13" s="32">
        <f ca="1">ROUND('PM10'!$H$8*(-LN(1-RAND()))^(1/'PM10'!$H$7),0)</f>
        <v>44</v>
      </c>
      <c r="D13" s="35">
        <f ca="1">ROUND('PM2,5'!$H$8*(-LN(1-RAND()))^(1/'PM2,5'!$H$7),0)</f>
        <v>82</v>
      </c>
      <c r="E13" s="32">
        <f ca="1">ROUND(_xlfn.NORM.INV(RAND(),'SO2'!$H$4,'SO2'!$H$6),0)</f>
        <v>44</v>
      </c>
      <c r="F13" s="33">
        <f ca="1">ROUND(_xlfn.NORM.INV(RAND(),CO!$H$4,CO!$H$6),0)</f>
        <v>10</v>
      </c>
      <c r="G13" s="34">
        <f ca="1">ROUND('O3'!$H$8*(-LN(1-RAND()))^(1/'O3'!$H$7),0)</f>
        <v>23</v>
      </c>
      <c r="H13" s="33">
        <f ca="1">ROUND(_xlfn.NORM.INV(RAND(),'NO2'!$H$4,'NO2'!$H$6),0)</f>
        <v>35</v>
      </c>
      <c r="I13" s="34" cm="1">
        <f t="array" aca="1" ref="I13" ca="1">ROUND(_xlfn.IFS(C13&lt;=50, C13, C13&lt;=150, 50+(C13-50)*50/(150-50), C13&lt;=350, 100+(C13-150)*100/(350-150), C13&lt;=420, 200+(C13-350)*100/(420-350), TRUE, 300+(C13-420)*100/(500-420)), 1)</f>
        <v>44</v>
      </c>
      <c r="J13" s="35" cm="1">
        <f t="array" aca="1" ref="J13" ca="1">ROUND(_xlfn.IFS(D13&lt;=15.5, D13*50/15.5, D13&lt;=55.4, 50+(D13-15.5)*50/(55.4-15.5), D13&lt;=150.4, 100+(D13-55.4)*100/(150.4-55.4), D13&lt;=250.4, 200+(D13-150.4)*100/(250.4-150.4), TRUE, 300+(D13-250.4)*100/(500-250.4)), 1)</f>
        <v>128</v>
      </c>
      <c r="K13" s="34" cm="1">
        <f t="array" aca="1" ref="K13" ca="1">ROUND(_xlfn.IFS(E13&lt;=52, E13*50/52, E13&lt;=180, 50+(E13-52)*50/(180-52), E13&lt;=365, 100+(E13-180)*100/(365-180), E13&lt;=800, 200+(E13-365)*100/(800-365), TRUE, 300+(E13-800)*100/(1200-800)), 1)</f>
        <v>42.3</v>
      </c>
      <c r="L13" s="35" cm="1">
        <f t="array" aca="1" ref="L13" ca="1">ROUND(_xlfn.IFS(F13&lt;=4000,F13*50/4000,F13&lt;=8000,50+(F13-4000)*50/(8000-4000),F13&lt;=15000,100+(F13-8000)*100/(15000-8000),F13&lt;=30000,200+(F13-15000)*100/(30000-15000),TRUE,300+(F13-30000)*100/(45000-30000)),3)</f>
        <v>0.125</v>
      </c>
      <c r="M13" s="34" cm="1">
        <f t="array" aca="1" ref="M13" ca="1">ROUND(_xlfn.IFS(G13&lt;=120,G13*50/120,G13&lt;=235,50+(G13-120)*50/(235-120),G13&lt;=400,100+(G13-235)*100/(400-235),G13&lt;=800,200+(G13-400)*100/(800-400),TRUE,300+(G13-800)*100/(1000-800)),1)</f>
        <v>9.6</v>
      </c>
      <c r="N13" s="35" cm="1">
        <f t="array" aca="1" ref="N13" ca="1">ROUND(_xlfn.IFS(H13&lt;=80,H13*50/80,H13&lt;=200,50+(H13-80)*50/(200-80),H13&lt;=1130,100+(H13-200)*100/(1130-200),H13&lt;=2260,200+(H13-1130)*100/(2260-1130),TRUE,300+(H13-2260)*100/(3000-2260)),1)</f>
        <v>21.9</v>
      </c>
      <c r="O13" s="32">
        <f t="shared" ca="1" si="0"/>
        <v>128</v>
      </c>
      <c r="P13" s="33" t="str">
        <f t="shared" ca="1" si="1"/>
        <v>PM2,5</v>
      </c>
      <c r="Q13" s="42" t="str" cm="1">
        <f t="array" aca="1" ref="Q13" ca="1">_xlfn.IFS(O13&lt;=50,"Baik", O13&lt;=100,"Sedang", O13&lt;=200,"Tidak Sehat", O13&lt;=300,"Sangat Tidak Sehat", TRUE,"Berbahaya")</f>
        <v>Tidak Sehat</v>
      </c>
      <c r="R13" s="47"/>
      <c r="S13" s="47"/>
      <c r="T13" s="47"/>
      <c r="U13" s="47"/>
      <c r="V13" s="47"/>
      <c r="W13" s="47"/>
      <c r="X13" s="47"/>
      <c r="Y13" s="47"/>
      <c r="Z13" s="47"/>
    </row>
    <row r="14" spans="1:26" x14ac:dyDescent="0.25">
      <c r="A14" s="41">
        <v>202212</v>
      </c>
      <c r="B14" s="33" t="s">
        <v>98</v>
      </c>
      <c r="C14" s="32">
        <f ca="1">ROUND('PM10'!$H$8*(-LN(1-RAND()))^(1/'PM10'!$H$7),0)</f>
        <v>44</v>
      </c>
      <c r="D14" s="35">
        <f ca="1">ROUND('PM2,5'!$H$8*(-LN(1-RAND()))^(1/'PM2,5'!$H$7),0)</f>
        <v>51</v>
      </c>
      <c r="E14" s="32">
        <f ca="1">ROUND(_xlfn.NORM.INV(RAND(),'SO2'!$H$4,'SO2'!$H$6),0)</f>
        <v>42</v>
      </c>
      <c r="F14" s="33">
        <f ca="1">ROUND(_xlfn.NORM.INV(RAND(),CO!$H$4,CO!$H$6),0)</f>
        <v>8</v>
      </c>
      <c r="G14" s="34">
        <f ca="1">ROUND('O3'!$H$8*(-LN(1-RAND()))^(1/'O3'!$H$7),0)</f>
        <v>21</v>
      </c>
      <c r="H14" s="33">
        <f ca="1">ROUND(_xlfn.NORM.INV(RAND(),'NO2'!$H$4,'NO2'!$H$6),0)</f>
        <v>19</v>
      </c>
      <c r="I14" s="34" cm="1">
        <f t="array" aca="1" ref="I14" ca="1">ROUND(_xlfn.IFS(C14&lt;=50, C14, C14&lt;=150, 50+(C14-50)*50/(150-50), C14&lt;=350, 100+(C14-150)*100/(350-150), C14&lt;=420, 200+(C14-350)*100/(420-350), TRUE, 300+(C14-420)*100/(500-420)), 1)</f>
        <v>44</v>
      </c>
      <c r="J14" s="35" cm="1">
        <f t="array" aca="1" ref="J14" ca="1">ROUND(_xlfn.IFS(D14&lt;=15.5, D14*50/15.5, D14&lt;=55.4, 50+(D14-15.5)*50/(55.4-15.5), D14&lt;=150.4, 100+(D14-55.4)*100/(150.4-55.4), D14&lt;=250.4, 200+(D14-150.4)*100/(250.4-150.4), TRUE, 300+(D14-250.4)*100/(500-250.4)), 1)</f>
        <v>94.5</v>
      </c>
      <c r="K14" s="34" cm="1">
        <f t="array" aca="1" ref="K14" ca="1">ROUND(_xlfn.IFS(E14&lt;=52, E14*50/52, E14&lt;=180, 50+(E14-52)*50/(180-52), E14&lt;=365, 100+(E14-180)*100/(365-180), E14&lt;=800, 200+(E14-365)*100/(800-365), TRUE, 300+(E14-800)*100/(1200-800)), 1)</f>
        <v>40.4</v>
      </c>
      <c r="L14" s="35" cm="1">
        <f t="array" aca="1" ref="L14" ca="1">ROUND(_xlfn.IFS(F14&lt;=4000,F14*50/4000,F14&lt;=8000,50+(F14-4000)*50/(8000-4000),F14&lt;=15000,100+(F14-8000)*100/(15000-8000),F14&lt;=30000,200+(F14-15000)*100/(30000-15000),TRUE,300+(F14-30000)*100/(45000-30000)),3)</f>
        <v>0.1</v>
      </c>
      <c r="M14" s="34" cm="1">
        <f t="array" aca="1" ref="M14" ca="1">ROUND(_xlfn.IFS(G14&lt;=120,G14*50/120,G14&lt;=235,50+(G14-120)*50/(235-120),G14&lt;=400,100+(G14-235)*100/(400-235),G14&lt;=800,200+(G14-400)*100/(800-400),TRUE,300+(G14-800)*100/(1000-800)),1)</f>
        <v>8.8000000000000007</v>
      </c>
      <c r="N14" s="35" cm="1">
        <f t="array" aca="1" ref="N14" ca="1">ROUND(_xlfn.IFS(H14&lt;=80,H14*50/80,H14&lt;=200,50+(H14-80)*50/(200-80),H14&lt;=1130,100+(H14-200)*100/(1130-200),H14&lt;=2260,200+(H14-1130)*100/(2260-1130),TRUE,300+(H14-2260)*100/(3000-2260)),1)</f>
        <v>11.9</v>
      </c>
      <c r="O14" s="32">
        <f t="shared" ca="1" si="0"/>
        <v>94.5</v>
      </c>
      <c r="P14" s="33" t="str">
        <f t="shared" ca="1" si="1"/>
        <v>PM2,5</v>
      </c>
      <c r="Q14" s="42" t="str" cm="1">
        <f t="array" aca="1" ref="Q14" ca="1">_xlfn.IFS(O14&lt;=50,"Baik", O14&lt;=100,"Sedang", O14&lt;=200,"Tidak Sehat", O14&lt;=300,"Sangat Tidak Sehat", TRUE,"Berbahaya")</f>
        <v>Sedang</v>
      </c>
      <c r="R14" s="47"/>
      <c r="S14" s="47"/>
      <c r="T14" s="47"/>
      <c r="U14" s="47"/>
      <c r="V14" s="47"/>
      <c r="W14" s="47"/>
      <c r="X14" s="47"/>
      <c r="Y14" s="47"/>
      <c r="Z14" s="47"/>
    </row>
    <row r="15" spans="1:26" x14ac:dyDescent="0.25">
      <c r="A15" s="41">
        <v>202212</v>
      </c>
      <c r="B15" s="33" t="s">
        <v>99</v>
      </c>
      <c r="C15" s="32">
        <f ca="1">ROUND('PM10'!$H$8*(-LN(1-RAND()))^(1/'PM10'!$H$7),0)</f>
        <v>65</v>
      </c>
      <c r="D15" s="35">
        <f ca="1">ROUND('PM2,5'!$H$8*(-LN(1-RAND()))^(1/'PM2,5'!$H$7),0)</f>
        <v>99</v>
      </c>
      <c r="E15" s="32">
        <f ca="1">ROUND(_xlfn.NORM.INV(RAND(),'SO2'!$H$4,'SO2'!$H$6),0)</f>
        <v>43</v>
      </c>
      <c r="F15" s="33">
        <f ca="1">ROUND(_xlfn.NORM.INV(RAND(),CO!$H$4,CO!$H$6),0)</f>
        <v>12</v>
      </c>
      <c r="G15" s="34">
        <f ca="1">ROUND('O3'!$H$8*(-LN(1-RAND()))^(1/'O3'!$H$7),0)</f>
        <v>24</v>
      </c>
      <c r="H15" s="33">
        <f ca="1">ROUND(_xlfn.NORM.INV(RAND(),'NO2'!$H$4,'NO2'!$H$6),0)</f>
        <v>24</v>
      </c>
      <c r="I15" s="34" cm="1">
        <f t="array" aca="1" ref="I15" ca="1">ROUND(_xlfn.IFS(C15&lt;=50, C15, C15&lt;=150, 50+(C15-50)*50/(150-50), C15&lt;=350, 100+(C15-150)*100/(350-150), C15&lt;=420, 200+(C15-350)*100/(420-350), TRUE, 300+(C15-420)*100/(500-420)), 1)</f>
        <v>57.5</v>
      </c>
      <c r="J15" s="35" cm="1">
        <f t="array" aca="1" ref="J15" ca="1">ROUND(_xlfn.IFS(D15&lt;=15.5, D15*50/15.5, D15&lt;=55.4, 50+(D15-15.5)*50/(55.4-15.5), D15&lt;=150.4, 100+(D15-55.4)*100/(150.4-55.4), D15&lt;=250.4, 200+(D15-150.4)*100/(250.4-150.4), TRUE, 300+(D15-250.4)*100/(500-250.4)), 1)</f>
        <v>145.9</v>
      </c>
      <c r="K15" s="34" cm="1">
        <f t="array" aca="1" ref="K15" ca="1">ROUND(_xlfn.IFS(E15&lt;=52, E15*50/52, E15&lt;=180, 50+(E15-52)*50/(180-52), E15&lt;=365, 100+(E15-180)*100/(365-180), E15&lt;=800, 200+(E15-365)*100/(800-365), TRUE, 300+(E15-800)*100/(1200-800)), 1)</f>
        <v>41.3</v>
      </c>
      <c r="L15" s="35" cm="1">
        <f t="array" aca="1" ref="L15" ca="1">ROUND(_xlfn.IFS(F15&lt;=4000,F15*50/4000,F15&lt;=8000,50+(F15-4000)*50/(8000-4000),F15&lt;=15000,100+(F15-8000)*100/(15000-8000),F15&lt;=30000,200+(F15-15000)*100/(30000-15000),TRUE,300+(F15-30000)*100/(45000-30000)),3)</f>
        <v>0.15</v>
      </c>
      <c r="M15" s="34" cm="1">
        <f t="array" aca="1" ref="M15" ca="1">ROUND(_xlfn.IFS(G15&lt;=120,G15*50/120,G15&lt;=235,50+(G15-120)*50/(235-120),G15&lt;=400,100+(G15-235)*100/(400-235),G15&lt;=800,200+(G15-400)*100/(800-400),TRUE,300+(G15-800)*100/(1000-800)),1)</f>
        <v>10</v>
      </c>
      <c r="N15" s="35" cm="1">
        <f t="array" aca="1" ref="N15" ca="1">ROUND(_xlfn.IFS(H15&lt;=80,H15*50/80,H15&lt;=200,50+(H15-80)*50/(200-80),H15&lt;=1130,100+(H15-200)*100/(1130-200),H15&lt;=2260,200+(H15-1130)*100/(2260-1130),TRUE,300+(H15-2260)*100/(3000-2260)),1)</f>
        <v>15</v>
      </c>
      <c r="O15" s="32">
        <f t="shared" ca="1" si="0"/>
        <v>145.9</v>
      </c>
      <c r="P15" s="33" t="str">
        <f t="shared" ca="1" si="1"/>
        <v>PM2,5</v>
      </c>
      <c r="Q15" s="42" t="str" cm="1">
        <f t="array" aca="1" ref="Q15" ca="1">_xlfn.IFS(O15&lt;=50,"Baik", O15&lt;=100,"Sedang", O15&lt;=200,"Tidak Sehat", O15&lt;=300,"Sangat Tidak Sehat", TRUE,"Berbahaya")</f>
        <v>Tidak Sehat</v>
      </c>
      <c r="R15" s="47"/>
      <c r="S15" s="47"/>
      <c r="T15" s="47"/>
      <c r="U15" s="47"/>
      <c r="V15" s="47"/>
      <c r="W15" s="47"/>
      <c r="X15" s="47"/>
      <c r="Y15" s="47"/>
      <c r="Z15" s="47"/>
    </row>
    <row r="16" spans="1:26" x14ac:dyDescent="0.25">
      <c r="A16" s="41">
        <v>202212</v>
      </c>
      <c r="B16" s="33" t="s">
        <v>100</v>
      </c>
      <c r="C16" s="32">
        <f ca="1">ROUND('PM10'!$H$8*(-LN(1-RAND()))^(1/'PM10'!$H$7),0)</f>
        <v>68</v>
      </c>
      <c r="D16" s="35">
        <f ca="1">ROUND('PM2,5'!$H$8*(-LN(1-RAND()))^(1/'PM2,5'!$H$7),0)</f>
        <v>45</v>
      </c>
      <c r="E16" s="32">
        <f ca="1">ROUND(_xlfn.NORM.INV(RAND(),'SO2'!$H$4,'SO2'!$H$6),0)</f>
        <v>37</v>
      </c>
      <c r="F16" s="33">
        <f ca="1">ROUND(_xlfn.NORM.INV(RAND(),CO!$H$4,CO!$H$6),0)</f>
        <v>10</v>
      </c>
      <c r="G16" s="34">
        <f ca="1">ROUND('O3'!$H$8*(-LN(1-RAND()))^(1/'O3'!$H$7),0)</f>
        <v>22</v>
      </c>
      <c r="H16" s="33">
        <f ca="1">ROUND(_xlfn.NORM.INV(RAND(),'NO2'!$H$4,'NO2'!$H$6),0)</f>
        <v>19</v>
      </c>
      <c r="I16" s="34" cm="1">
        <f t="array" aca="1" ref="I16" ca="1">ROUND(_xlfn.IFS(C16&lt;=50, C16, C16&lt;=150, 50+(C16-50)*50/(150-50), C16&lt;=350, 100+(C16-150)*100/(350-150), C16&lt;=420, 200+(C16-350)*100/(420-350), TRUE, 300+(C16-420)*100/(500-420)), 1)</f>
        <v>59</v>
      </c>
      <c r="J16" s="35" cm="1">
        <f t="array" aca="1" ref="J16" ca="1">ROUND(_xlfn.IFS(D16&lt;=15.5, D16*50/15.5, D16&lt;=55.4, 50+(D16-15.5)*50/(55.4-15.5), D16&lt;=150.4, 100+(D16-55.4)*100/(150.4-55.4), D16&lt;=250.4, 200+(D16-150.4)*100/(250.4-150.4), TRUE, 300+(D16-250.4)*100/(500-250.4)), 1)</f>
        <v>87</v>
      </c>
      <c r="K16" s="34" cm="1">
        <f t="array" aca="1" ref="K16" ca="1">ROUND(_xlfn.IFS(E16&lt;=52, E16*50/52, E16&lt;=180, 50+(E16-52)*50/(180-52), E16&lt;=365, 100+(E16-180)*100/(365-180), E16&lt;=800, 200+(E16-365)*100/(800-365), TRUE, 300+(E16-800)*100/(1200-800)), 1)</f>
        <v>35.6</v>
      </c>
      <c r="L16" s="35" cm="1">
        <f t="array" aca="1" ref="L16" ca="1">ROUND(_xlfn.IFS(F16&lt;=4000,F16*50/4000,F16&lt;=8000,50+(F16-4000)*50/(8000-4000),F16&lt;=15000,100+(F16-8000)*100/(15000-8000),F16&lt;=30000,200+(F16-15000)*100/(30000-15000),TRUE,300+(F16-30000)*100/(45000-30000)),3)</f>
        <v>0.125</v>
      </c>
      <c r="M16" s="34" cm="1">
        <f t="array" aca="1" ref="M16" ca="1">ROUND(_xlfn.IFS(G16&lt;=120,G16*50/120,G16&lt;=235,50+(G16-120)*50/(235-120),G16&lt;=400,100+(G16-235)*100/(400-235),G16&lt;=800,200+(G16-400)*100/(800-400),TRUE,300+(G16-800)*100/(1000-800)),1)</f>
        <v>9.1999999999999993</v>
      </c>
      <c r="N16" s="35" cm="1">
        <f t="array" aca="1" ref="N16" ca="1">ROUND(_xlfn.IFS(H16&lt;=80,H16*50/80,H16&lt;=200,50+(H16-80)*50/(200-80),H16&lt;=1130,100+(H16-200)*100/(1130-200),H16&lt;=2260,200+(H16-1130)*100/(2260-1130),TRUE,300+(H16-2260)*100/(3000-2260)),1)</f>
        <v>11.9</v>
      </c>
      <c r="O16" s="32">
        <f t="shared" ca="1" si="0"/>
        <v>87</v>
      </c>
      <c r="P16" s="33" t="str">
        <f t="shared" ca="1" si="1"/>
        <v>PM2,5</v>
      </c>
      <c r="Q16" s="42" t="str" cm="1">
        <f t="array" aca="1" ref="Q16" ca="1">_xlfn.IFS(O16&lt;=50,"Baik", O16&lt;=100,"Sedang", O16&lt;=200,"Tidak Sehat", O16&lt;=300,"Sangat Tidak Sehat", TRUE,"Berbahaya")</f>
        <v>Sedang</v>
      </c>
      <c r="R16" s="47"/>
      <c r="S16" s="47"/>
      <c r="T16" s="47"/>
      <c r="U16" s="47"/>
      <c r="V16" s="47"/>
      <c r="W16" s="47"/>
      <c r="X16" s="47"/>
      <c r="Y16" s="47"/>
      <c r="Z16" s="47"/>
    </row>
    <row r="17" spans="1:26" x14ac:dyDescent="0.25">
      <c r="A17" s="41">
        <v>202212</v>
      </c>
      <c r="B17" s="33" t="s">
        <v>101</v>
      </c>
      <c r="C17" s="32">
        <f ca="1">ROUND('PM10'!$H$8*(-LN(1-RAND()))^(1/'PM10'!$H$7),0)</f>
        <v>65</v>
      </c>
      <c r="D17" s="35">
        <f ca="1">ROUND('PM2,5'!$H$8*(-LN(1-RAND()))^(1/'PM2,5'!$H$7),0)</f>
        <v>60</v>
      </c>
      <c r="E17" s="32">
        <f ca="1">ROUND(_xlfn.NORM.INV(RAND(),'SO2'!$H$4,'SO2'!$H$6),0)</f>
        <v>42</v>
      </c>
      <c r="F17" s="33">
        <f ca="1">ROUND(_xlfn.NORM.INV(RAND(),CO!$H$4,CO!$H$6),0)</f>
        <v>8</v>
      </c>
      <c r="G17" s="34">
        <f ca="1">ROUND('O3'!$H$8*(-LN(1-RAND()))^(1/'O3'!$H$7),0)</f>
        <v>15</v>
      </c>
      <c r="H17" s="33">
        <f ca="1">ROUND(_xlfn.NORM.INV(RAND(),'NO2'!$H$4,'NO2'!$H$6),0)</f>
        <v>35</v>
      </c>
      <c r="I17" s="34" cm="1">
        <f t="array" aca="1" ref="I17" ca="1">ROUND(_xlfn.IFS(C17&lt;=50, C17, C17&lt;=150, 50+(C17-50)*50/(150-50), C17&lt;=350, 100+(C17-150)*100/(350-150), C17&lt;=420, 200+(C17-350)*100/(420-350), TRUE, 300+(C17-420)*100/(500-420)), 1)</f>
        <v>57.5</v>
      </c>
      <c r="J17" s="35" cm="1">
        <f t="array" aca="1" ref="J17" ca="1">ROUND(_xlfn.IFS(D17&lt;=15.5, D17*50/15.5, D17&lt;=55.4, 50+(D17-15.5)*50/(55.4-15.5), D17&lt;=150.4, 100+(D17-55.4)*100/(150.4-55.4), D17&lt;=250.4, 200+(D17-150.4)*100/(250.4-150.4), TRUE, 300+(D17-250.4)*100/(500-250.4)), 1)</f>
        <v>104.8</v>
      </c>
      <c r="K17" s="34" cm="1">
        <f t="array" aca="1" ref="K17" ca="1">ROUND(_xlfn.IFS(E17&lt;=52, E17*50/52, E17&lt;=180, 50+(E17-52)*50/(180-52), E17&lt;=365, 100+(E17-180)*100/(365-180), E17&lt;=800, 200+(E17-365)*100/(800-365), TRUE, 300+(E17-800)*100/(1200-800)), 1)</f>
        <v>40.4</v>
      </c>
      <c r="L17" s="35" cm="1">
        <f t="array" aca="1" ref="L17" ca="1">ROUND(_xlfn.IFS(F17&lt;=4000,F17*50/4000,F17&lt;=8000,50+(F17-4000)*50/(8000-4000),F17&lt;=15000,100+(F17-8000)*100/(15000-8000),F17&lt;=30000,200+(F17-15000)*100/(30000-15000),TRUE,300+(F17-30000)*100/(45000-30000)),3)</f>
        <v>0.1</v>
      </c>
      <c r="M17" s="34" cm="1">
        <f t="array" aca="1" ref="M17" ca="1">ROUND(_xlfn.IFS(G17&lt;=120,G17*50/120,G17&lt;=235,50+(G17-120)*50/(235-120),G17&lt;=400,100+(G17-235)*100/(400-235),G17&lt;=800,200+(G17-400)*100/(800-400),TRUE,300+(G17-800)*100/(1000-800)),1)</f>
        <v>6.3</v>
      </c>
      <c r="N17" s="35" cm="1">
        <f t="array" aca="1" ref="N17" ca="1">ROUND(_xlfn.IFS(H17&lt;=80,H17*50/80,H17&lt;=200,50+(H17-80)*50/(200-80),H17&lt;=1130,100+(H17-200)*100/(1130-200),H17&lt;=2260,200+(H17-1130)*100/(2260-1130),TRUE,300+(H17-2260)*100/(3000-2260)),1)</f>
        <v>21.9</v>
      </c>
      <c r="O17" s="32">
        <f t="shared" ca="1" si="0"/>
        <v>104.8</v>
      </c>
      <c r="P17" s="33" t="str">
        <f t="shared" ca="1" si="1"/>
        <v>PM2,5</v>
      </c>
      <c r="Q17" s="42" t="str" cm="1">
        <f t="array" aca="1" ref="Q17" ca="1">_xlfn.IFS(O17&lt;=50,"Baik", O17&lt;=100,"Sedang", O17&lt;=200,"Tidak Sehat", O17&lt;=300,"Sangat Tidak Sehat", TRUE,"Berbahaya")</f>
        <v>Tidak Sehat</v>
      </c>
      <c r="R17" s="47"/>
      <c r="S17" s="47"/>
      <c r="T17" s="47"/>
      <c r="U17" s="47"/>
      <c r="V17" s="47"/>
      <c r="W17" s="47"/>
      <c r="X17" s="47"/>
      <c r="Y17" s="47"/>
      <c r="Z17" s="47"/>
    </row>
    <row r="18" spans="1:26" x14ac:dyDescent="0.25">
      <c r="A18" s="41">
        <v>202212</v>
      </c>
      <c r="B18" s="33" t="s">
        <v>102</v>
      </c>
      <c r="C18" s="32">
        <f ca="1">ROUND('PM10'!$H$8*(-LN(1-RAND()))^(1/'PM10'!$H$7),0)</f>
        <v>36</v>
      </c>
      <c r="D18" s="35">
        <f ca="1">ROUND('PM2,5'!$H$8*(-LN(1-RAND()))^(1/'PM2,5'!$H$7),0)</f>
        <v>66</v>
      </c>
      <c r="E18" s="32">
        <f ca="1">ROUND(_xlfn.NORM.INV(RAND(),'SO2'!$H$4,'SO2'!$H$6),0)</f>
        <v>44</v>
      </c>
      <c r="F18" s="33">
        <f ca="1">ROUND(_xlfn.NORM.INV(RAND(),CO!$H$4,CO!$H$6),0)</f>
        <v>12</v>
      </c>
      <c r="G18" s="34">
        <f ca="1">ROUND('O3'!$H$8*(-LN(1-RAND()))^(1/'O3'!$H$7),0)</f>
        <v>17</v>
      </c>
      <c r="H18" s="33">
        <f ca="1">ROUND(_xlfn.NORM.INV(RAND(),'NO2'!$H$4,'NO2'!$H$6),0)</f>
        <v>25</v>
      </c>
      <c r="I18" s="34" cm="1">
        <f t="array" aca="1" ref="I18" ca="1">ROUND(_xlfn.IFS(C18&lt;=50, C18, C18&lt;=150, 50+(C18-50)*50/(150-50), C18&lt;=350, 100+(C18-150)*100/(350-150), C18&lt;=420, 200+(C18-350)*100/(420-350), TRUE, 300+(C18-420)*100/(500-420)), 1)</f>
        <v>36</v>
      </c>
      <c r="J18" s="35" cm="1">
        <f t="array" aca="1" ref="J18" ca="1">ROUND(_xlfn.IFS(D18&lt;=15.5, D18*50/15.5, D18&lt;=55.4, 50+(D18-15.5)*50/(55.4-15.5), D18&lt;=150.4, 100+(D18-55.4)*100/(150.4-55.4), D18&lt;=250.4, 200+(D18-150.4)*100/(250.4-150.4), TRUE, 300+(D18-250.4)*100/(500-250.4)), 1)</f>
        <v>111.2</v>
      </c>
      <c r="K18" s="34" cm="1">
        <f t="array" aca="1" ref="K18" ca="1">ROUND(_xlfn.IFS(E18&lt;=52, E18*50/52, E18&lt;=180, 50+(E18-52)*50/(180-52), E18&lt;=365, 100+(E18-180)*100/(365-180), E18&lt;=800, 200+(E18-365)*100/(800-365), TRUE, 300+(E18-800)*100/(1200-800)), 1)</f>
        <v>42.3</v>
      </c>
      <c r="L18" s="35" cm="1">
        <f t="array" aca="1" ref="L18" ca="1">ROUND(_xlfn.IFS(F18&lt;=4000,F18*50/4000,F18&lt;=8000,50+(F18-4000)*50/(8000-4000),F18&lt;=15000,100+(F18-8000)*100/(15000-8000),F18&lt;=30000,200+(F18-15000)*100/(30000-15000),TRUE,300+(F18-30000)*100/(45000-30000)),3)</f>
        <v>0.15</v>
      </c>
      <c r="M18" s="34" cm="1">
        <f t="array" aca="1" ref="M18" ca="1">ROUND(_xlfn.IFS(G18&lt;=120,G18*50/120,G18&lt;=235,50+(G18-120)*50/(235-120),G18&lt;=400,100+(G18-235)*100/(400-235),G18&lt;=800,200+(G18-400)*100/(800-400),TRUE,300+(G18-800)*100/(1000-800)),1)</f>
        <v>7.1</v>
      </c>
      <c r="N18" s="35" cm="1">
        <f t="array" aca="1" ref="N18" ca="1">ROUND(_xlfn.IFS(H18&lt;=80,H18*50/80,H18&lt;=200,50+(H18-80)*50/(200-80),H18&lt;=1130,100+(H18-200)*100/(1130-200),H18&lt;=2260,200+(H18-1130)*100/(2260-1130),TRUE,300+(H18-2260)*100/(3000-2260)),1)</f>
        <v>15.6</v>
      </c>
      <c r="O18" s="32">
        <f t="shared" ca="1" si="0"/>
        <v>111.2</v>
      </c>
      <c r="P18" s="33" t="str">
        <f t="shared" ca="1" si="1"/>
        <v>PM2,5</v>
      </c>
      <c r="Q18" s="42" t="str" cm="1">
        <f t="array" aca="1" ref="Q18" ca="1">_xlfn.IFS(O18&lt;=50,"Baik", O18&lt;=100,"Sedang", O18&lt;=200,"Tidak Sehat", O18&lt;=300,"Sangat Tidak Sehat", TRUE,"Berbahaya")</f>
        <v>Tidak Sehat</v>
      </c>
      <c r="R18" s="47"/>
      <c r="S18" s="47"/>
      <c r="T18" s="47"/>
      <c r="U18" s="47"/>
      <c r="V18" s="47"/>
      <c r="W18" s="47"/>
      <c r="X18" s="47"/>
      <c r="Y18" s="47"/>
      <c r="Z18" s="47"/>
    </row>
    <row r="19" spans="1:26" x14ac:dyDescent="0.25">
      <c r="A19" s="41">
        <v>202212</v>
      </c>
      <c r="B19" s="33" t="s">
        <v>103</v>
      </c>
      <c r="C19" s="32">
        <f ca="1">ROUND('PM10'!$H$8*(-LN(1-RAND()))^(1/'PM10'!$H$7),0)</f>
        <v>68</v>
      </c>
      <c r="D19" s="35">
        <f ca="1">ROUND('PM2,5'!$H$8*(-LN(1-RAND()))^(1/'PM2,5'!$H$7),0)</f>
        <v>74</v>
      </c>
      <c r="E19" s="32">
        <f ca="1">ROUND(_xlfn.NORM.INV(RAND(),'SO2'!$H$4,'SO2'!$H$6),0)</f>
        <v>49</v>
      </c>
      <c r="F19" s="33">
        <f ca="1">ROUND(_xlfn.NORM.INV(RAND(),CO!$H$4,CO!$H$6),0)</f>
        <v>12</v>
      </c>
      <c r="G19" s="34">
        <f ca="1">ROUND('O3'!$H$8*(-LN(1-RAND()))^(1/'O3'!$H$7),0)</f>
        <v>28</v>
      </c>
      <c r="H19" s="33">
        <f ca="1">ROUND(_xlfn.NORM.INV(RAND(),'NO2'!$H$4,'NO2'!$H$6),0)</f>
        <v>19</v>
      </c>
      <c r="I19" s="34" cm="1">
        <f t="array" aca="1" ref="I19" ca="1">ROUND(_xlfn.IFS(C19&lt;=50, C19, C19&lt;=150, 50+(C19-50)*50/(150-50), C19&lt;=350, 100+(C19-150)*100/(350-150), C19&lt;=420, 200+(C19-350)*100/(420-350), TRUE, 300+(C19-420)*100/(500-420)), 1)</f>
        <v>59</v>
      </c>
      <c r="J19" s="35" cm="1">
        <f t="array" aca="1" ref="J19" ca="1">ROUND(_xlfn.IFS(D19&lt;=15.5, D19*50/15.5, D19&lt;=55.4, 50+(D19-15.5)*50/(55.4-15.5), D19&lt;=150.4, 100+(D19-55.4)*100/(150.4-55.4), D19&lt;=250.4, 200+(D19-150.4)*100/(250.4-150.4), TRUE, 300+(D19-250.4)*100/(500-250.4)), 1)</f>
        <v>119.6</v>
      </c>
      <c r="K19" s="34" cm="1">
        <f t="array" aca="1" ref="K19" ca="1">ROUND(_xlfn.IFS(E19&lt;=52, E19*50/52, E19&lt;=180, 50+(E19-52)*50/(180-52), E19&lt;=365, 100+(E19-180)*100/(365-180), E19&lt;=800, 200+(E19-365)*100/(800-365), TRUE, 300+(E19-800)*100/(1200-800)), 1)</f>
        <v>47.1</v>
      </c>
      <c r="L19" s="35" cm="1">
        <f t="array" aca="1" ref="L19" ca="1">ROUND(_xlfn.IFS(F19&lt;=4000,F19*50/4000,F19&lt;=8000,50+(F19-4000)*50/(8000-4000),F19&lt;=15000,100+(F19-8000)*100/(15000-8000),F19&lt;=30000,200+(F19-15000)*100/(30000-15000),TRUE,300+(F19-30000)*100/(45000-30000)),3)</f>
        <v>0.15</v>
      </c>
      <c r="M19" s="34" cm="1">
        <f t="array" aca="1" ref="M19" ca="1">ROUND(_xlfn.IFS(G19&lt;=120,G19*50/120,G19&lt;=235,50+(G19-120)*50/(235-120),G19&lt;=400,100+(G19-235)*100/(400-235),G19&lt;=800,200+(G19-400)*100/(800-400),TRUE,300+(G19-800)*100/(1000-800)),1)</f>
        <v>11.7</v>
      </c>
      <c r="N19" s="35" cm="1">
        <f t="array" aca="1" ref="N19" ca="1">ROUND(_xlfn.IFS(H19&lt;=80,H19*50/80,H19&lt;=200,50+(H19-80)*50/(200-80),H19&lt;=1130,100+(H19-200)*100/(1130-200),H19&lt;=2260,200+(H19-1130)*100/(2260-1130),TRUE,300+(H19-2260)*100/(3000-2260)),1)</f>
        <v>11.9</v>
      </c>
      <c r="O19" s="32">
        <f t="shared" ca="1" si="0"/>
        <v>119.6</v>
      </c>
      <c r="P19" s="33" t="str">
        <f t="shared" ca="1" si="1"/>
        <v>PM2,5</v>
      </c>
      <c r="Q19" s="42" t="str" cm="1">
        <f t="array" aca="1" ref="Q19" ca="1">_xlfn.IFS(O19&lt;=50,"Baik", O19&lt;=100,"Sedang", O19&lt;=200,"Tidak Sehat", O19&lt;=300,"Sangat Tidak Sehat", TRUE,"Berbahaya")</f>
        <v>Tidak Sehat</v>
      </c>
      <c r="R19" s="47"/>
      <c r="S19" s="47"/>
      <c r="T19" s="47"/>
      <c r="U19" s="47"/>
      <c r="V19" s="47"/>
      <c r="W19" s="47"/>
      <c r="X19" s="47"/>
      <c r="Y19" s="47"/>
      <c r="Z19" s="47"/>
    </row>
    <row r="20" spans="1:26" x14ac:dyDescent="0.25">
      <c r="A20" s="41">
        <v>202212</v>
      </c>
      <c r="B20" s="33" t="s">
        <v>104</v>
      </c>
      <c r="C20" s="32">
        <f ca="1">ROUND('PM10'!$H$8*(-LN(1-RAND()))^(1/'PM10'!$H$7),0)</f>
        <v>57</v>
      </c>
      <c r="D20" s="35">
        <f ca="1">ROUND('PM2,5'!$H$8*(-LN(1-RAND()))^(1/'PM2,5'!$H$7),0)</f>
        <v>82</v>
      </c>
      <c r="E20" s="32">
        <f ca="1">ROUND(_xlfn.NORM.INV(RAND(),'SO2'!$H$4,'SO2'!$H$6),0)</f>
        <v>29</v>
      </c>
      <c r="F20" s="33">
        <f ca="1">ROUND(_xlfn.NORM.INV(RAND(),CO!$H$4,CO!$H$6),0)</f>
        <v>10</v>
      </c>
      <c r="G20" s="34">
        <f ca="1">ROUND('O3'!$H$8*(-LN(1-RAND()))^(1/'O3'!$H$7),0)</f>
        <v>29</v>
      </c>
      <c r="H20" s="33">
        <f ca="1">ROUND(_xlfn.NORM.INV(RAND(),'NO2'!$H$4,'NO2'!$H$6),0)</f>
        <v>27</v>
      </c>
      <c r="I20" s="34" cm="1">
        <f t="array" aca="1" ref="I20" ca="1">ROUND(_xlfn.IFS(C20&lt;=50, C20, C20&lt;=150, 50+(C20-50)*50/(150-50), C20&lt;=350, 100+(C20-150)*100/(350-150), C20&lt;=420, 200+(C20-350)*100/(420-350), TRUE, 300+(C20-420)*100/(500-420)), 1)</f>
        <v>53.5</v>
      </c>
      <c r="J20" s="35" cm="1">
        <f t="array" aca="1" ref="J20" ca="1">ROUND(_xlfn.IFS(D20&lt;=15.5, D20*50/15.5, D20&lt;=55.4, 50+(D20-15.5)*50/(55.4-15.5), D20&lt;=150.4, 100+(D20-55.4)*100/(150.4-55.4), D20&lt;=250.4, 200+(D20-150.4)*100/(250.4-150.4), TRUE, 300+(D20-250.4)*100/(500-250.4)), 1)</f>
        <v>128</v>
      </c>
      <c r="K20" s="34" cm="1">
        <f t="array" aca="1" ref="K20" ca="1">ROUND(_xlfn.IFS(E20&lt;=52, E20*50/52, E20&lt;=180, 50+(E20-52)*50/(180-52), E20&lt;=365, 100+(E20-180)*100/(365-180), E20&lt;=800, 200+(E20-365)*100/(800-365), TRUE, 300+(E20-800)*100/(1200-800)), 1)</f>
        <v>27.9</v>
      </c>
      <c r="L20" s="35" cm="1">
        <f t="array" aca="1" ref="L20" ca="1">ROUND(_xlfn.IFS(F20&lt;=4000,F20*50/4000,F20&lt;=8000,50+(F20-4000)*50/(8000-4000),F20&lt;=15000,100+(F20-8000)*100/(15000-8000),F20&lt;=30000,200+(F20-15000)*100/(30000-15000),TRUE,300+(F20-30000)*100/(45000-30000)),3)</f>
        <v>0.125</v>
      </c>
      <c r="M20" s="34" cm="1">
        <f t="array" aca="1" ref="M20" ca="1">ROUND(_xlfn.IFS(G20&lt;=120,G20*50/120,G20&lt;=235,50+(G20-120)*50/(235-120),G20&lt;=400,100+(G20-235)*100/(400-235),G20&lt;=800,200+(G20-400)*100/(800-400),TRUE,300+(G20-800)*100/(1000-800)),1)</f>
        <v>12.1</v>
      </c>
      <c r="N20" s="35" cm="1">
        <f t="array" aca="1" ref="N20" ca="1">ROUND(_xlfn.IFS(H20&lt;=80,H20*50/80,H20&lt;=200,50+(H20-80)*50/(200-80),H20&lt;=1130,100+(H20-200)*100/(1130-200),H20&lt;=2260,200+(H20-1130)*100/(2260-1130),TRUE,300+(H20-2260)*100/(3000-2260)),1)</f>
        <v>16.899999999999999</v>
      </c>
      <c r="O20" s="32">
        <f t="shared" ca="1" si="0"/>
        <v>128</v>
      </c>
      <c r="P20" s="33" t="str">
        <f t="shared" ca="1" si="1"/>
        <v>PM2,5</v>
      </c>
      <c r="Q20" s="42" t="str" cm="1">
        <f t="array" aca="1" ref="Q20" ca="1">_xlfn.IFS(O20&lt;=50,"Baik", O20&lt;=100,"Sedang", O20&lt;=200,"Tidak Sehat", O20&lt;=300,"Sangat Tidak Sehat", TRUE,"Berbahaya")</f>
        <v>Tidak Sehat</v>
      </c>
      <c r="R20" s="47"/>
      <c r="S20" s="47"/>
      <c r="T20" s="47"/>
      <c r="U20" s="47"/>
      <c r="V20" s="47"/>
      <c r="W20" s="47"/>
      <c r="X20" s="47"/>
      <c r="Y20" s="47"/>
      <c r="Z20" s="47"/>
    </row>
    <row r="21" spans="1:26" x14ac:dyDescent="0.25">
      <c r="A21" s="41">
        <v>202212</v>
      </c>
      <c r="B21" s="33" t="s">
        <v>105</v>
      </c>
      <c r="C21" s="32">
        <f ca="1">ROUND('PM10'!$H$8*(-LN(1-RAND()))^(1/'PM10'!$H$7),0)</f>
        <v>52</v>
      </c>
      <c r="D21" s="35">
        <f ca="1">ROUND('PM2,5'!$H$8*(-LN(1-RAND()))^(1/'PM2,5'!$H$7),0)</f>
        <v>76</v>
      </c>
      <c r="E21" s="32">
        <f ca="1">ROUND(_xlfn.NORM.INV(RAND(),'SO2'!$H$4,'SO2'!$H$6),0)</f>
        <v>45</v>
      </c>
      <c r="F21" s="33">
        <f ca="1">ROUND(_xlfn.NORM.INV(RAND(),CO!$H$4,CO!$H$6),0)</f>
        <v>12</v>
      </c>
      <c r="G21" s="34">
        <f ca="1">ROUND('O3'!$H$8*(-LN(1-RAND()))^(1/'O3'!$H$7),0)</f>
        <v>22</v>
      </c>
      <c r="H21" s="33">
        <f ca="1">ROUND(_xlfn.NORM.INV(RAND(),'NO2'!$H$4,'NO2'!$H$6),0)</f>
        <v>19</v>
      </c>
      <c r="I21" s="34" cm="1">
        <f t="array" aca="1" ref="I21" ca="1">ROUND(_xlfn.IFS(C21&lt;=50, C21, C21&lt;=150, 50+(C21-50)*50/(150-50), C21&lt;=350, 100+(C21-150)*100/(350-150), C21&lt;=420, 200+(C21-350)*100/(420-350), TRUE, 300+(C21-420)*100/(500-420)), 1)</f>
        <v>51</v>
      </c>
      <c r="J21" s="35" cm="1">
        <f t="array" aca="1" ref="J21" ca="1">ROUND(_xlfn.IFS(D21&lt;=15.5, D21*50/15.5, D21&lt;=55.4, 50+(D21-15.5)*50/(55.4-15.5), D21&lt;=150.4, 100+(D21-55.4)*100/(150.4-55.4), D21&lt;=250.4, 200+(D21-150.4)*100/(250.4-150.4), TRUE, 300+(D21-250.4)*100/(500-250.4)), 1)</f>
        <v>121.7</v>
      </c>
      <c r="K21" s="34" cm="1">
        <f t="array" aca="1" ref="K21" ca="1">ROUND(_xlfn.IFS(E21&lt;=52, E21*50/52, E21&lt;=180, 50+(E21-52)*50/(180-52), E21&lt;=365, 100+(E21-180)*100/(365-180), E21&lt;=800, 200+(E21-365)*100/(800-365), TRUE, 300+(E21-800)*100/(1200-800)), 1)</f>
        <v>43.3</v>
      </c>
      <c r="L21" s="35" cm="1">
        <f t="array" aca="1" ref="L21" ca="1">ROUND(_xlfn.IFS(F21&lt;=4000,F21*50/4000,F21&lt;=8000,50+(F21-4000)*50/(8000-4000),F21&lt;=15000,100+(F21-8000)*100/(15000-8000),F21&lt;=30000,200+(F21-15000)*100/(30000-15000),TRUE,300+(F21-30000)*100/(45000-30000)),3)</f>
        <v>0.15</v>
      </c>
      <c r="M21" s="34" cm="1">
        <f t="array" aca="1" ref="M21" ca="1">ROUND(_xlfn.IFS(G21&lt;=120,G21*50/120,G21&lt;=235,50+(G21-120)*50/(235-120),G21&lt;=400,100+(G21-235)*100/(400-235),G21&lt;=800,200+(G21-400)*100/(800-400),TRUE,300+(G21-800)*100/(1000-800)),1)</f>
        <v>9.1999999999999993</v>
      </c>
      <c r="N21" s="35" cm="1">
        <f t="array" aca="1" ref="N21" ca="1">ROUND(_xlfn.IFS(H21&lt;=80,H21*50/80,H21&lt;=200,50+(H21-80)*50/(200-80),H21&lt;=1130,100+(H21-200)*100/(1130-200),H21&lt;=2260,200+(H21-1130)*100/(2260-1130),TRUE,300+(H21-2260)*100/(3000-2260)),1)</f>
        <v>11.9</v>
      </c>
      <c r="O21" s="32">
        <f t="shared" ca="1" si="0"/>
        <v>121.7</v>
      </c>
      <c r="P21" s="33" t="str">
        <f t="shared" ca="1" si="1"/>
        <v>PM2,5</v>
      </c>
      <c r="Q21" s="42" t="str" cm="1">
        <f t="array" aca="1" ref="Q21" ca="1">_xlfn.IFS(O21&lt;=50,"Baik", O21&lt;=100,"Sedang", O21&lt;=200,"Tidak Sehat", O21&lt;=300,"Sangat Tidak Sehat", TRUE,"Berbahaya")</f>
        <v>Tidak Sehat</v>
      </c>
      <c r="R21" s="47"/>
      <c r="S21" s="47"/>
      <c r="T21" s="47"/>
      <c r="U21" s="47"/>
      <c r="V21" s="47"/>
      <c r="W21" s="47"/>
      <c r="X21" s="47"/>
      <c r="Y21" s="47"/>
      <c r="Z21" s="47"/>
    </row>
    <row r="22" spans="1:26" x14ac:dyDescent="0.25">
      <c r="A22" s="41">
        <v>202212</v>
      </c>
      <c r="B22" s="33" t="s">
        <v>106</v>
      </c>
      <c r="C22" s="32">
        <f ca="1">ROUND('PM10'!$H$8*(-LN(1-RAND()))^(1/'PM10'!$H$7),0)</f>
        <v>40</v>
      </c>
      <c r="D22" s="35">
        <f ca="1">ROUND('PM2,5'!$H$8*(-LN(1-RAND()))^(1/'PM2,5'!$H$7),0)</f>
        <v>73</v>
      </c>
      <c r="E22" s="32">
        <f ca="1">ROUND(_xlfn.NORM.INV(RAND(),'SO2'!$H$4,'SO2'!$H$6),0)</f>
        <v>46</v>
      </c>
      <c r="F22" s="33">
        <f ca="1">ROUND(_xlfn.NORM.INV(RAND(),CO!$H$4,CO!$H$6),0)</f>
        <v>8</v>
      </c>
      <c r="G22" s="34">
        <f ca="1">ROUND('O3'!$H$8*(-LN(1-RAND()))^(1/'O3'!$H$7),0)</f>
        <v>41</v>
      </c>
      <c r="H22" s="33">
        <f ca="1">ROUND(_xlfn.NORM.INV(RAND(),'NO2'!$H$4,'NO2'!$H$6),0)</f>
        <v>22</v>
      </c>
      <c r="I22" s="34" cm="1">
        <f t="array" aca="1" ref="I22" ca="1">ROUND(_xlfn.IFS(C22&lt;=50, C22, C22&lt;=150, 50+(C22-50)*50/(150-50), C22&lt;=350, 100+(C22-150)*100/(350-150), C22&lt;=420, 200+(C22-350)*100/(420-350), TRUE, 300+(C22-420)*100/(500-420)), 1)</f>
        <v>40</v>
      </c>
      <c r="J22" s="35" cm="1">
        <f t="array" aca="1" ref="J22" ca="1">ROUND(_xlfn.IFS(D22&lt;=15.5, D22*50/15.5, D22&lt;=55.4, 50+(D22-15.5)*50/(55.4-15.5), D22&lt;=150.4, 100+(D22-55.4)*100/(150.4-55.4), D22&lt;=250.4, 200+(D22-150.4)*100/(250.4-150.4), TRUE, 300+(D22-250.4)*100/(500-250.4)), 1)</f>
        <v>118.5</v>
      </c>
      <c r="K22" s="34" cm="1">
        <f t="array" aca="1" ref="K22" ca="1">ROUND(_xlfn.IFS(E22&lt;=52, E22*50/52, E22&lt;=180, 50+(E22-52)*50/(180-52), E22&lt;=365, 100+(E22-180)*100/(365-180), E22&lt;=800, 200+(E22-365)*100/(800-365), TRUE, 300+(E22-800)*100/(1200-800)), 1)</f>
        <v>44.2</v>
      </c>
      <c r="L22" s="35" cm="1">
        <f t="array" aca="1" ref="L22" ca="1">ROUND(_xlfn.IFS(F22&lt;=4000,F22*50/4000,F22&lt;=8000,50+(F22-4000)*50/(8000-4000),F22&lt;=15000,100+(F22-8000)*100/(15000-8000),F22&lt;=30000,200+(F22-15000)*100/(30000-15000),TRUE,300+(F22-30000)*100/(45000-30000)),3)</f>
        <v>0.1</v>
      </c>
      <c r="M22" s="34" cm="1">
        <f t="array" aca="1" ref="M22" ca="1">ROUND(_xlfn.IFS(G22&lt;=120,G22*50/120,G22&lt;=235,50+(G22-120)*50/(235-120),G22&lt;=400,100+(G22-235)*100/(400-235),G22&lt;=800,200+(G22-400)*100/(800-400),TRUE,300+(G22-800)*100/(1000-800)),1)</f>
        <v>17.100000000000001</v>
      </c>
      <c r="N22" s="35" cm="1">
        <f t="array" aca="1" ref="N22" ca="1">ROUND(_xlfn.IFS(H22&lt;=80,H22*50/80,H22&lt;=200,50+(H22-80)*50/(200-80),H22&lt;=1130,100+(H22-200)*100/(1130-200),H22&lt;=2260,200+(H22-1130)*100/(2260-1130),TRUE,300+(H22-2260)*100/(3000-2260)),1)</f>
        <v>13.8</v>
      </c>
      <c r="O22" s="32">
        <f t="shared" ca="1" si="0"/>
        <v>118.5</v>
      </c>
      <c r="P22" s="33" t="str">
        <f t="shared" ca="1" si="1"/>
        <v>PM2,5</v>
      </c>
      <c r="Q22" s="42" t="str" cm="1">
        <f t="array" aca="1" ref="Q22" ca="1">_xlfn.IFS(O22&lt;=50,"Baik", O22&lt;=100,"Sedang", O22&lt;=200,"Tidak Sehat", O22&lt;=300,"Sangat Tidak Sehat", TRUE,"Berbahaya")</f>
        <v>Tidak Sehat</v>
      </c>
      <c r="R22" s="47"/>
      <c r="S22" s="47"/>
      <c r="T22" s="47"/>
      <c r="U22" s="47"/>
      <c r="V22" s="47"/>
      <c r="W22" s="47"/>
      <c r="X22" s="47"/>
      <c r="Y22" s="47"/>
      <c r="Z22" s="47"/>
    </row>
    <row r="23" spans="1:26" x14ac:dyDescent="0.25">
      <c r="A23" s="41">
        <v>202212</v>
      </c>
      <c r="B23" s="33" t="s">
        <v>107</v>
      </c>
      <c r="C23" s="32">
        <f ca="1">ROUND('PM10'!$H$8*(-LN(1-RAND()))^(1/'PM10'!$H$7),0)</f>
        <v>51</v>
      </c>
      <c r="D23" s="35">
        <f ca="1">ROUND('PM2,5'!$H$8*(-LN(1-RAND()))^(1/'PM2,5'!$H$7),0)</f>
        <v>58</v>
      </c>
      <c r="E23" s="32">
        <f ca="1">ROUND(_xlfn.NORM.INV(RAND(),'SO2'!$H$4,'SO2'!$H$6),0)</f>
        <v>43</v>
      </c>
      <c r="F23" s="33">
        <f ca="1">ROUND(_xlfn.NORM.INV(RAND(),CO!$H$4,CO!$H$6),0)</f>
        <v>8</v>
      </c>
      <c r="G23" s="34">
        <f ca="1">ROUND('O3'!$H$8*(-LN(1-RAND()))^(1/'O3'!$H$7),0)</f>
        <v>34</v>
      </c>
      <c r="H23" s="33">
        <f ca="1">ROUND(_xlfn.NORM.INV(RAND(),'NO2'!$H$4,'NO2'!$H$6),0)</f>
        <v>20</v>
      </c>
      <c r="I23" s="34" cm="1">
        <f t="array" aca="1" ref="I23" ca="1">ROUND(_xlfn.IFS(C23&lt;=50, C23, C23&lt;=150, 50+(C23-50)*50/(150-50), C23&lt;=350, 100+(C23-150)*100/(350-150), C23&lt;=420, 200+(C23-350)*100/(420-350), TRUE, 300+(C23-420)*100/(500-420)), 1)</f>
        <v>50.5</v>
      </c>
      <c r="J23" s="35" cm="1">
        <f t="array" aca="1" ref="J23" ca="1">ROUND(_xlfn.IFS(D23&lt;=15.5, D23*50/15.5, D23&lt;=55.4, 50+(D23-15.5)*50/(55.4-15.5), D23&lt;=150.4, 100+(D23-55.4)*100/(150.4-55.4), D23&lt;=250.4, 200+(D23-150.4)*100/(250.4-150.4), TRUE, 300+(D23-250.4)*100/(500-250.4)), 1)</f>
        <v>102.7</v>
      </c>
      <c r="K23" s="34" cm="1">
        <f t="array" aca="1" ref="K23" ca="1">ROUND(_xlfn.IFS(E23&lt;=52, E23*50/52, E23&lt;=180, 50+(E23-52)*50/(180-52), E23&lt;=365, 100+(E23-180)*100/(365-180), E23&lt;=800, 200+(E23-365)*100/(800-365), TRUE, 300+(E23-800)*100/(1200-800)), 1)</f>
        <v>41.3</v>
      </c>
      <c r="L23" s="35" cm="1">
        <f t="array" aca="1" ref="L23" ca="1">ROUND(_xlfn.IFS(F23&lt;=4000,F23*50/4000,F23&lt;=8000,50+(F23-4000)*50/(8000-4000),F23&lt;=15000,100+(F23-8000)*100/(15000-8000),F23&lt;=30000,200+(F23-15000)*100/(30000-15000),TRUE,300+(F23-30000)*100/(45000-30000)),3)</f>
        <v>0.1</v>
      </c>
      <c r="M23" s="34" cm="1">
        <f t="array" aca="1" ref="M23" ca="1">ROUND(_xlfn.IFS(G23&lt;=120,G23*50/120,G23&lt;=235,50+(G23-120)*50/(235-120),G23&lt;=400,100+(G23-235)*100/(400-235),G23&lt;=800,200+(G23-400)*100/(800-400),TRUE,300+(G23-800)*100/(1000-800)),1)</f>
        <v>14.2</v>
      </c>
      <c r="N23" s="35" cm="1">
        <f t="array" aca="1" ref="N23" ca="1">ROUND(_xlfn.IFS(H23&lt;=80,H23*50/80,H23&lt;=200,50+(H23-80)*50/(200-80),H23&lt;=1130,100+(H23-200)*100/(1130-200),H23&lt;=2260,200+(H23-1130)*100/(2260-1130),TRUE,300+(H23-2260)*100/(3000-2260)),1)</f>
        <v>12.5</v>
      </c>
      <c r="O23" s="32">
        <f t="shared" ca="1" si="0"/>
        <v>102.7</v>
      </c>
      <c r="P23" s="33" t="str">
        <f t="shared" ca="1" si="1"/>
        <v>PM2,5</v>
      </c>
      <c r="Q23" s="42" t="str" cm="1">
        <f t="array" aca="1" ref="Q23" ca="1">_xlfn.IFS(O23&lt;=50,"Baik", O23&lt;=100,"Sedang", O23&lt;=200,"Tidak Sehat", O23&lt;=300,"Sangat Tidak Sehat", TRUE,"Berbahaya")</f>
        <v>Tidak Sehat</v>
      </c>
      <c r="R23" s="47"/>
      <c r="S23" s="47"/>
      <c r="T23" s="47"/>
      <c r="U23" s="47"/>
      <c r="V23" s="47"/>
      <c r="W23" s="47"/>
      <c r="X23" s="47"/>
      <c r="Y23" s="47"/>
      <c r="Z23" s="47"/>
    </row>
    <row r="24" spans="1:26" x14ac:dyDescent="0.25">
      <c r="A24" s="41">
        <v>202212</v>
      </c>
      <c r="B24" s="33" t="s">
        <v>108</v>
      </c>
      <c r="C24" s="32">
        <f ca="1">ROUND('PM10'!$H$8*(-LN(1-RAND()))^(1/'PM10'!$H$7),0)</f>
        <v>40</v>
      </c>
      <c r="D24" s="35">
        <f ca="1">ROUND('PM2,5'!$H$8*(-LN(1-RAND()))^(1/'PM2,5'!$H$7),0)</f>
        <v>68</v>
      </c>
      <c r="E24" s="32">
        <f ca="1">ROUND(_xlfn.NORM.INV(RAND(),'SO2'!$H$4,'SO2'!$H$6),0)</f>
        <v>45</v>
      </c>
      <c r="F24" s="33">
        <f ca="1">ROUND(_xlfn.NORM.INV(RAND(),CO!$H$4,CO!$H$6),0)</f>
        <v>13</v>
      </c>
      <c r="G24" s="34">
        <f ca="1">ROUND('O3'!$H$8*(-LN(1-RAND()))^(1/'O3'!$H$7),0)</f>
        <v>38</v>
      </c>
      <c r="H24" s="33">
        <f ca="1">ROUND(_xlfn.NORM.INV(RAND(),'NO2'!$H$4,'NO2'!$H$6),0)</f>
        <v>6</v>
      </c>
      <c r="I24" s="34" cm="1">
        <f t="array" aca="1" ref="I24" ca="1">ROUND(_xlfn.IFS(C24&lt;=50, C24, C24&lt;=150, 50+(C24-50)*50/(150-50), C24&lt;=350, 100+(C24-150)*100/(350-150), C24&lt;=420, 200+(C24-350)*100/(420-350), TRUE, 300+(C24-420)*100/(500-420)), 1)</f>
        <v>40</v>
      </c>
      <c r="J24" s="35" cm="1">
        <f t="array" aca="1" ref="J24" ca="1">ROUND(_xlfn.IFS(D24&lt;=15.5, D24*50/15.5, D24&lt;=55.4, 50+(D24-15.5)*50/(55.4-15.5), D24&lt;=150.4, 100+(D24-55.4)*100/(150.4-55.4), D24&lt;=250.4, 200+(D24-150.4)*100/(250.4-150.4), TRUE, 300+(D24-250.4)*100/(500-250.4)), 1)</f>
        <v>113.3</v>
      </c>
      <c r="K24" s="34" cm="1">
        <f t="array" aca="1" ref="K24" ca="1">ROUND(_xlfn.IFS(E24&lt;=52, E24*50/52, E24&lt;=180, 50+(E24-52)*50/(180-52), E24&lt;=365, 100+(E24-180)*100/(365-180), E24&lt;=800, 200+(E24-365)*100/(800-365), TRUE, 300+(E24-800)*100/(1200-800)), 1)</f>
        <v>43.3</v>
      </c>
      <c r="L24" s="35" cm="1">
        <f t="array" aca="1" ref="L24" ca="1">ROUND(_xlfn.IFS(F24&lt;=4000,F24*50/4000,F24&lt;=8000,50+(F24-4000)*50/(8000-4000),F24&lt;=15000,100+(F24-8000)*100/(15000-8000),F24&lt;=30000,200+(F24-15000)*100/(30000-15000),TRUE,300+(F24-30000)*100/(45000-30000)),3)</f>
        <v>0.16300000000000001</v>
      </c>
      <c r="M24" s="34" cm="1">
        <f t="array" aca="1" ref="M24" ca="1">ROUND(_xlfn.IFS(G24&lt;=120,G24*50/120,G24&lt;=235,50+(G24-120)*50/(235-120),G24&lt;=400,100+(G24-235)*100/(400-235),G24&lt;=800,200+(G24-400)*100/(800-400),TRUE,300+(G24-800)*100/(1000-800)),1)</f>
        <v>15.8</v>
      </c>
      <c r="N24" s="35" cm="1">
        <f t="array" aca="1" ref="N24" ca="1">ROUND(_xlfn.IFS(H24&lt;=80,H24*50/80,H24&lt;=200,50+(H24-80)*50/(200-80),H24&lt;=1130,100+(H24-200)*100/(1130-200),H24&lt;=2260,200+(H24-1130)*100/(2260-1130),TRUE,300+(H24-2260)*100/(3000-2260)),1)</f>
        <v>3.8</v>
      </c>
      <c r="O24" s="32">
        <f t="shared" ca="1" si="0"/>
        <v>113.3</v>
      </c>
      <c r="P24" s="33" t="str">
        <f t="shared" ca="1" si="1"/>
        <v>PM2,5</v>
      </c>
      <c r="Q24" s="42" t="str" cm="1">
        <f t="array" aca="1" ref="Q24" ca="1">_xlfn.IFS(O24&lt;=50,"Baik", O24&lt;=100,"Sedang", O24&lt;=200,"Tidak Sehat", O24&lt;=300,"Sangat Tidak Sehat", TRUE,"Berbahaya")</f>
        <v>Tidak Sehat</v>
      </c>
      <c r="R24" s="47"/>
      <c r="S24" s="47"/>
      <c r="T24" s="47"/>
      <c r="U24" s="47"/>
      <c r="V24" s="47"/>
      <c r="W24" s="47"/>
      <c r="X24" s="47"/>
      <c r="Y24" s="47"/>
      <c r="Z24" s="47"/>
    </row>
    <row r="25" spans="1:26" x14ac:dyDescent="0.25">
      <c r="A25" s="41">
        <v>202212</v>
      </c>
      <c r="B25" s="33" t="s">
        <v>109</v>
      </c>
      <c r="C25" s="32">
        <f ca="1">ROUND('PM10'!$H$8*(-LN(1-RAND()))^(1/'PM10'!$H$7),0)</f>
        <v>63</v>
      </c>
      <c r="D25" s="35">
        <f ca="1">ROUND('PM2,5'!$H$8*(-LN(1-RAND()))^(1/'PM2,5'!$H$7),0)</f>
        <v>74</v>
      </c>
      <c r="E25" s="32">
        <f ca="1">ROUND(_xlfn.NORM.INV(RAND(),'SO2'!$H$4,'SO2'!$H$6),0)</f>
        <v>40</v>
      </c>
      <c r="F25" s="33">
        <f ca="1">ROUND(_xlfn.NORM.INV(RAND(),CO!$H$4,CO!$H$6),0)</f>
        <v>7</v>
      </c>
      <c r="G25" s="34">
        <f ca="1">ROUND('O3'!$H$8*(-LN(1-RAND()))^(1/'O3'!$H$7),0)</f>
        <v>19</v>
      </c>
      <c r="H25" s="33">
        <f ca="1">ROUND(_xlfn.NORM.INV(RAND(),'NO2'!$H$4,'NO2'!$H$6),0)</f>
        <v>25</v>
      </c>
      <c r="I25" s="34" cm="1">
        <f t="array" aca="1" ref="I25" ca="1">ROUND(_xlfn.IFS(C25&lt;=50, C25, C25&lt;=150, 50+(C25-50)*50/(150-50), C25&lt;=350, 100+(C25-150)*100/(350-150), C25&lt;=420, 200+(C25-350)*100/(420-350), TRUE, 300+(C25-420)*100/(500-420)), 1)</f>
        <v>56.5</v>
      </c>
      <c r="J25" s="35" cm="1">
        <f t="array" aca="1" ref="J25" ca="1">ROUND(_xlfn.IFS(D25&lt;=15.5, D25*50/15.5, D25&lt;=55.4, 50+(D25-15.5)*50/(55.4-15.5), D25&lt;=150.4, 100+(D25-55.4)*100/(150.4-55.4), D25&lt;=250.4, 200+(D25-150.4)*100/(250.4-150.4), TRUE, 300+(D25-250.4)*100/(500-250.4)), 1)</f>
        <v>119.6</v>
      </c>
      <c r="K25" s="34" cm="1">
        <f t="array" aca="1" ref="K25" ca="1">ROUND(_xlfn.IFS(E25&lt;=52, E25*50/52, E25&lt;=180, 50+(E25-52)*50/(180-52), E25&lt;=365, 100+(E25-180)*100/(365-180), E25&lt;=800, 200+(E25-365)*100/(800-365), TRUE, 300+(E25-800)*100/(1200-800)), 1)</f>
        <v>38.5</v>
      </c>
      <c r="L25" s="35" cm="1">
        <f t="array" aca="1" ref="L25" ca="1">ROUND(_xlfn.IFS(F25&lt;=4000,F25*50/4000,F25&lt;=8000,50+(F25-4000)*50/(8000-4000),F25&lt;=15000,100+(F25-8000)*100/(15000-8000),F25&lt;=30000,200+(F25-15000)*100/(30000-15000),TRUE,300+(F25-30000)*100/(45000-30000)),3)</f>
        <v>8.7999999999999995E-2</v>
      </c>
      <c r="M25" s="34" cm="1">
        <f t="array" aca="1" ref="M25" ca="1">ROUND(_xlfn.IFS(G25&lt;=120,G25*50/120,G25&lt;=235,50+(G25-120)*50/(235-120),G25&lt;=400,100+(G25-235)*100/(400-235),G25&lt;=800,200+(G25-400)*100/(800-400),TRUE,300+(G25-800)*100/(1000-800)),1)</f>
        <v>7.9</v>
      </c>
      <c r="N25" s="35" cm="1">
        <f t="array" aca="1" ref="N25" ca="1">ROUND(_xlfn.IFS(H25&lt;=80,H25*50/80,H25&lt;=200,50+(H25-80)*50/(200-80),H25&lt;=1130,100+(H25-200)*100/(1130-200),H25&lt;=2260,200+(H25-1130)*100/(2260-1130),TRUE,300+(H25-2260)*100/(3000-2260)),1)</f>
        <v>15.6</v>
      </c>
      <c r="O25" s="32">
        <f t="shared" ca="1" si="0"/>
        <v>119.6</v>
      </c>
      <c r="P25" s="33" t="str">
        <f t="shared" ca="1" si="1"/>
        <v>PM2,5</v>
      </c>
      <c r="Q25" s="42" t="str" cm="1">
        <f t="array" aca="1" ref="Q25" ca="1">_xlfn.IFS(O25&lt;=50,"Baik", O25&lt;=100,"Sedang", O25&lt;=200,"Tidak Sehat", O25&lt;=300,"Sangat Tidak Sehat", TRUE,"Berbahaya")</f>
        <v>Tidak Sehat</v>
      </c>
      <c r="R25" s="47"/>
      <c r="S25" s="47"/>
      <c r="T25" s="47"/>
      <c r="U25" s="47"/>
      <c r="V25" s="47"/>
      <c r="W25" s="47"/>
      <c r="X25" s="47"/>
      <c r="Y25" s="47"/>
      <c r="Z25" s="47"/>
    </row>
    <row r="26" spans="1:26" x14ac:dyDescent="0.25">
      <c r="A26" s="41">
        <v>202212</v>
      </c>
      <c r="B26" s="33" t="s">
        <v>110</v>
      </c>
      <c r="C26" s="32">
        <f ca="1">ROUND('PM10'!$H$8*(-LN(1-RAND()))^(1/'PM10'!$H$7),0)</f>
        <v>48</v>
      </c>
      <c r="D26" s="35">
        <f ca="1">ROUND('PM2,5'!$H$8*(-LN(1-RAND()))^(1/'PM2,5'!$H$7),0)</f>
        <v>74</v>
      </c>
      <c r="E26" s="32">
        <f ca="1">ROUND(_xlfn.NORM.INV(RAND(),'SO2'!$H$4,'SO2'!$H$6),0)</f>
        <v>50</v>
      </c>
      <c r="F26" s="33">
        <f ca="1">ROUND(_xlfn.NORM.INV(RAND(),CO!$H$4,CO!$H$6),0)</f>
        <v>9</v>
      </c>
      <c r="G26" s="34">
        <f ca="1">ROUND('O3'!$H$8*(-LN(1-RAND()))^(1/'O3'!$H$7),0)</f>
        <v>14</v>
      </c>
      <c r="H26" s="33">
        <f ca="1">ROUND(_xlfn.NORM.INV(RAND(),'NO2'!$H$4,'NO2'!$H$6),0)</f>
        <v>33</v>
      </c>
      <c r="I26" s="34" cm="1">
        <f t="array" aca="1" ref="I26" ca="1">ROUND(_xlfn.IFS(C26&lt;=50, C26, C26&lt;=150, 50+(C26-50)*50/(150-50), C26&lt;=350, 100+(C26-150)*100/(350-150), C26&lt;=420, 200+(C26-350)*100/(420-350), TRUE, 300+(C26-420)*100/(500-420)), 1)</f>
        <v>48</v>
      </c>
      <c r="J26" s="35" cm="1">
        <f t="array" aca="1" ref="J26" ca="1">ROUND(_xlfn.IFS(D26&lt;=15.5, D26*50/15.5, D26&lt;=55.4, 50+(D26-15.5)*50/(55.4-15.5), D26&lt;=150.4, 100+(D26-55.4)*100/(150.4-55.4), D26&lt;=250.4, 200+(D26-150.4)*100/(250.4-150.4), TRUE, 300+(D26-250.4)*100/(500-250.4)), 1)</f>
        <v>119.6</v>
      </c>
      <c r="K26" s="34" cm="1">
        <f t="array" aca="1" ref="K26" ca="1">ROUND(_xlfn.IFS(E26&lt;=52, E26*50/52, E26&lt;=180, 50+(E26-52)*50/(180-52), E26&lt;=365, 100+(E26-180)*100/(365-180), E26&lt;=800, 200+(E26-365)*100/(800-365), TRUE, 300+(E26-800)*100/(1200-800)), 1)</f>
        <v>48.1</v>
      </c>
      <c r="L26" s="35" cm="1">
        <f t="array" aca="1" ref="L26" ca="1">ROUND(_xlfn.IFS(F26&lt;=4000,F26*50/4000,F26&lt;=8000,50+(F26-4000)*50/(8000-4000),F26&lt;=15000,100+(F26-8000)*100/(15000-8000),F26&lt;=30000,200+(F26-15000)*100/(30000-15000),TRUE,300+(F26-30000)*100/(45000-30000)),3)</f>
        <v>0.113</v>
      </c>
      <c r="M26" s="34" cm="1">
        <f t="array" aca="1" ref="M26" ca="1">ROUND(_xlfn.IFS(G26&lt;=120,G26*50/120,G26&lt;=235,50+(G26-120)*50/(235-120),G26&lt;=400,100+(G26-235)*100/(400-235),G26&lt;=800,200+(G26-400)*100/(800-400),TRUE,300+(G26-800)*100/(1000-800)),1)</f>
        <v>5.8</v>
      </c>
      <c r="N26" s="35" cm="1">
        <f t="array" aca="1" ref="N26" ca="1">ROUND(_xlfn.IFS(H26&lt;=80,H26*50/80,H26&lt;=200,50+(H26-80)*50/(200-80),H26&lt;=1130,100+(H26-200)*100/(1130-200),H26&lt;=2260,200+(H26-1130)*100/(2260-1130),TRUE,300+(H26-2260)*100/(3000-2260)),1)</f>
        <v>20.6</v>
      </c>
      <c r="O26" s="32">
        <f t="shared" ca="1" si="0"/>
        <v>119.6</v>
      </c>
      <c r="P26" s="33" t="str">
        <f t="shared" ca="1" si="1"/>
        <v>PM2,5</v>
      </c>
      <c r="Q26" s="42" t="str" cm="1">
        <f t="array" aca="1" ref="Q26" ca="1">_xlfn.IFS(O26&lt;=50,"Baik", O26&lt;=100,"Sedang", O26&lt;=200,"Tidak Sehat", O26&lt;=300,"Sangat Tidak Sehat", TRUE,"Berbahaya")</f>
        <v>Tidak Sehat</v>
      </c>
      <c r="R26" s="47"/>
      <c r="S26" s="47"/>
      <c r="T26" s="47"/>
      <c r="U26" s="47"/>
      <c r="V26" s="47"/>
      <c r="W26" s="47"/>
      <c r="X26" s="47"/>
      <c r="Y26" s="47"/>
      <c r="Z26" s="47"/>
    </row>
    <row r="27" spans="1:26" x14ac:dyDescent="0.25">
      <c r="A27" s="41">
        <v>202212</v>
      </c>
      <c r="B27" s="33" t="s">
        <v>111</v>
      </c>
      <c r="C27" s="32">
        <f ca="1">ROUND('PM10'!$H$8*(-LN(1-RAND()))^(1/'PM10'!$H$7),0)</f>
        <v>61</v>
      </c>
      <c r="D27" s="35">
        <f ca="1">ROUND('PM2,5'!$H$8*(-LN(1-RAND()))^(1/'PM2,5'!$H$7),0)</f>
        <v>32</v>
      </c>
      <c r="E27" s="32">
        <f ca="1">ROUND(_xlfn.NORM.INV(RAND(),'SO2'!$H$4,'SO2'!$H$6),0)</f>
        <v>41</v>
      </c>
      <c r="F27" s="33">
        <f ca="1">ROUND(_xlfn.NORM.INV(RAND(),CO!$H$4,CO!$H$6),0)</f>
        <v>12</v>
      </c>
      <c r="G27" s="34">
        <f ca="1">ROUND('O3'!$H$8*(-LN(1-RAND()))^(1/'O3'!$H$7),0)</f>
        <v>40</v>
      </c>
      <c r="H27" s="33">
        <f ca="1">ROUND(_xlfn.NORM.INV(RAND(),'NO2'!$H$4,'NO2'!$H$6),0)</f>
        <v>21</v>
      </c>
      <c r="I27" s="34" cm="1">
        <f t="array" aca="1" ref="I27" ca="1">ROUND(_xlfn.IFS(C27&lt;=50, C27, C27&lt;=150, 50+(C27-50)*50/(150-50), C27&lt;=350, 100+(C27-150)*100/(350-150), C27&lt;=420, 200+(C27-350)*100/(420-350), TRUE, 300+(C27-420)*100/(500-420)), 1)</f>
        <v>55.5</v>
      </c>
      <c r="J27" s="35" cm="1">
        <f t="array" aca="1" ref="J27" ca="1">ROUND(_xlfn.IFS(D27&lt;=15.5, D27*50/15.5, D27&lt;=55.4, 50+(D27-15.5)*50/(55.4-15.5), D27&lt;=150.4, 100+(D27-55.4)*100/(150.4-55.4), D27&lt;=250.4, 200+(D27-150.4)*100/(250.4-150.4), TRUE, 300+(D27-250.4)*100/(500-250.4)), 1)</f>
        <v>70.7</v>
      </c>
      <c r="K27" s="34" cm="1">
        <f t="array" aca="1" ref="K27" ca="1">ROUND(_xlfn.IFS(E27&lt;=52, E27*50/52, E27&lt;=180, 50+(E27-52)*50/(180-52), E27&lt;=365, 100+(E27-180)*100/(365-180), E27&lt;=800, 200+(E27-365)*100/(800-365), TRUE, 300+(E27-800)*100/(1200-800)), 1)</f>
        <v>39.4</v>
      </c>
      <c r="L27" s="35" cm="1">
        <f t="array" aca="1" ref="L27" ca="1">ROUND(_xlfn.IFS(F27&lt;=4000,F27*50/4000,F27&lt;=8000,50+(F27-4000)*50/(8000-4000),F27&lt;=15000,100+(F27-8000)*100/(15000-8000),F27&lt;=30000,200+(F27-15000)*100/(30000-15000),TRUE,300+(F27-30000)*100/(45000-30000)),3)</f>
        <v>0.15</v>
      </c>
      <c r="M27" s="34" cm="1">
        <f t="array" aca="1" ref="M27" ca="1">ROUND(_xlfn.IFS(G27&lt;=120,G27*50/120,G27&lt;=235,50+(G27-120)*50/(235-120),G27&lt;=400,100+(G27-235)*100/(400-235),G27&lt;=800,200+(G27-400)*100/(800-400),TRUE,300+(G27-800)*100/(1000-800)),1)</f>
        <v>16.7</v>
      </c>
      <c r="N27" s="35" cm="1">
        <f t="array" aca="1" ref="N27" ca="1">ROUND(_xlfn.IFS(H27&lt;=80,H27*50/80,H27&lt;=200,50+(H27-80)*50/(200-80),H27&lt;=1130,100+(H27-200)*100/(1130-200),H27&lt;=2260,200+(H27-1130)*100/(2260-1130),TRUE,300+(H27-2260)*100/(3000-2260)),1)</f>
        <v>13.1</v>
      </c>
      <c r="O27" s="32">
        <f t="shared" ca="1" si="0"/>
        <v>70.7</v>
      </c>
      <c r="P27" s="33" t="str">
        <f t="shared" ca="1" si="1"/>
        <v>PM2,5</v>
      </c>
      <c r="Q27" s="42" t="str" cm="1">
        <f t="array" aca="1" ref="Q27" ca="1">_xlfn.IFS(O27&lt;=50,"Baik", O27&lt;=100,"Sedang", O27&lt;=200,"Tidak Sehat", O27&lt;=300,"Sangat Tidak Sehat", TRUE,"Berbahaya")</f>
        <v>Sedang</v>
      </c>
      <c r="R27" s="47"/>
      <c r="S27" s="47"/>
      <c r="T27" s="47"/>
      <c r="U27" s="47"/>
      <c r="V27" s="47"/>
      <c r="W27" s="47"/>
      <c r="X27" s="47"/>
      <c r="Y27" s="47"/>
      <c r="Z27" s="47"/>
    </row>
    <row r="28" spans="1:26" x14ac:dyDescent="0.25">
      <c r="A28" s="41">
        <v>202212</v>
      </c>
      <c r="B28" s="33" t="s">
        <v>112</v>
      </c>
      <c r="C28" s="32">
        <f ca="1">ROUND('PM10'!$H$8*(-LN(1-RAND()))^(1/'PM10'!$H$7),0)</f>
        <v>37</v>
      </c>
      <c r="D28" s="35">
        <f ca="1">ROUND('PM2,5'!$H$8*(-LN(1-RAND()))^(1/'PM2,5'!$H$7),0)</f>
        <v>51</v>
      </c>
      <c r="E28" s="32">
        <f ca="1">ROUND(_xlfn.NORM.INV(RAND(),'SO2'!$H$4,'SO2'!$H$6),0)</f>
        <v>50</v>
      </c>
      <c r="F28" s="33">
        <f ca="1">ROUND(_xlfn.NORM.INV(RAND(),CO!$H$4,CO!$H$6),0)</f>
        <v>7</v>
      </c>
      <c r="G28" s="34">
        <f ca="1">ROUND('O3'!$H$8*(-LN(1-RAND()))^(1/'O3'!$H$7),0)</f>
        <v>24</v>
      </c>
      <c r="H28" s="33">
        <f ca="1">ROUND(_xlfn.NORM.INV(RAND(),'NO2'!$H$4,'NO2'!$H$6),0)</f>
        <v>36</v>
      </c>
      <c r="I28" s="34" cm="1">
        <f t="array" aca="1" ref="I28" ca="1">ROUND(_xlfn.IFS(C28&lt;=50, C28, C28&lt;=150, 50+(C28-50)*50/(150-50), C28&lt;=350, 100+(C28-150)*100/(350-150), C28&lt;=420, 200+(C28-350)*100/(420-350), TRUE, 300+(C28-420)*100/(500-420)), 1)</f>
        <v>37</v>
      </c>
      <c r="J28" s="35" cm="1">
        <f t="array" aca="1" ref="J28" ca="1">ROUND(_xlfn.IFS(D28&lt;=15.5, D28*50/15.5, D28&lt;=55.4, 50+(D28-15.5)*50/(55.4-15.5), D28&lt;=150.4, 100+(D28-55.4)*100/(150.4-55.4), D28&lt;=250.4, 200+(D28-150.4)*100/(250.4-150.4), TRUE, 300+(D28-250.4)*100/(500-250.4)), 1)</f>
        <v>94.5</v>
      </c>
      <c r="K28" s="34" cm="1">
        <f t="array" aca="1" ref="K28" ca="1">ROUND(_xlfn.IFS(E28&lt;=52, E28*50/52, E28&lt;=180, 50+(E28-52)*50/(180-52), E28&lt;=365, 100+(E28-180)*100/(365-180), E28&lt;=800, 200+(E28-365)*100/(800-365), TRUE, 300+(E28-800)*100/(1200-800)), 1)</f>
        <v>48.1</v>
      </c>
      <c r="L28" s="35" cm="1">
        <f t="array" aca="1" ref="L28" ca="1">ROUND(_xlfn.IFS(F28&lt;=4000,F28*50/4000,F28&lt;=8000,50+(F28-4000)*50/(8000-4000),F28&lt;=15000,100+(F28-8000)*100/(15000-8000),F28&lt;=30000,200+(F28-15000)*100/(30000-15000),TRUE,300+(F28-30000)*100/(45000-30000)),3)</f>
        <v>8.7999999999999995E-2</v>
      </c>
      <c r="M28" s="34" cm="1">
        <f t="array" aca="1" ref="M28" ca="1">ROUND(_xlfn.IFS(G28&lt;=120,G28*50/120,G28&lt;=235,50+(G28-120)*50/(235-120),G28&lt;=400,100+(G28-235)*100/(400-235),G28&lt;=800,200+(G28-400)*100/(800-400),TRUE,300+(G28-800)*100/(1000-800)),1)</f>
        <v>10</v>
      </c>
      <c r="N28" s="35" cm="1">
        <f t="array" aca="1" ref="N28" ca="1">ROUND(_xlfn.IFS(H28&lt;=80,H28*50/80,H28&lt;=200,50+(H28-80)*50/(200-80),H28&lt;=1130,100+(H28-200)*100/(1130-200),H28&lt;=2260,200+(H28-1130)*100/(2260-1130),TRUE,300+(H28-2260)*100/(3000-2260)),1)</f>
        <v>22.5</v>
      </c>
      <c r="O28" s="32">
        <f t="shared" ca="1" si="0"/>
        <v>94.5</v>
      </c>
      <c r="P28" s="33" t="str">
        <f t="shared" ca="1" si="1"/>
        <v>PM2,5</v>
      </c>
      <c r="Q28" s="42" t="str" cm="1">
        <f t="array" aca="1" ref="Q28" ca="1">_xlfn.IFS(O28&lt;=50,"Baik", O28&lt;=100,"Sedang", O28&lt;=200,"Tidak Sehat", O28&lt;=300,"Sangat Tidak Sehat", TRUE,"Berbahaya")</f>
        <v>Sedang</v>
      </c>
    </row>
    <row r="29" spans="1:26" x14ac:dyDescent="0.25">
      <c r="A29" s="41">
        <v>202212</v>
      </c>
      <c r="B29" s="33" t="s">
        <v>113</v>
      </c>
      <c r="C29" s="32">
        <f ca="1">ROUND('PM10'!$H$8*(-LN(1-RAND()))^(1/'PM10'!$H$7),0)</f>
        <v>48</v>
      </c>
      <c r="D29" s="35">
        <f ca="1">ROUND('PM2,5'!$H$8*(-LN(1-RAND()))^(1/'PM2,5'!$H$7),0)</f>
        <v>23</v>
      </c>
      <c r="E29" s="32">
        <f ca="1">ROUND(_xlfn.NORM.INV(RAND(),'SO2'!$H$4,'SO2'!$H$6),0)</f>
        <v>42</v>
      </c>
      <c r="F29" s="33">
        <f ca="1">ROUND(_xlfn.NORM.INV(RAND(),CO!$H$4,CO!$H$6),0)</f>
        <v>11</v>
      </c>
      <c r="G29" s="34">
        <f ca="1">ROUND('O3'!$H$8*(-LN(1-RAND()))^(1/'O3'!$H$7),0)</f>
        <v>32</v>
      </c>
      <c r="H29" s="33">
        <f ca="1">ROUND(_xlfn.NORM.INV(RAND(),'NO2'!$H$4,'NO2'!$H$6),0)</f>
        <v>21</v>
      </c>
      <c r="I29" s="34" cm="1">
        <f t="array" aca="1" ref="I29" ca="1">ROUND(_xlfn.IFS(C29&lt;=50, C29, C29&lt;=150, 50+(C29-50)*50/(150-50), C29&lt;=350, 100+(C29-150)*100/(350-150), C29&lt;=420, 200+(C29-350)*100/(420-350), TRUE, 300+(C29-420)*100/(500-420)), 1)</f>
        <v>48</v>
      </c>
      <c r="J29" s="35" cm="1">
        <f t="array" aca="1" ref="J29" ca="1">ROUND(_xlfn.IFS(D29&lt;=15.5, D29*50/15.5, D29&lt;=55.4, 50+(D29-15.5)*50/(55.4-15.5), D29&lt;=150.4, 100+(D29-55.4)*100/(150.4-55.4), D29&lt;=250.4, 200+(D29-150.4)*100/(250.4-150.4), TRUE, 300+(D29-250.4)*100/(500-250.4)), 1)</f>
        <v>59.4</v>
      </c>
      <c r="K29" s="34" cm="1">
        <f t="array" aca="1" ref="K29" ca="1">ROUND(_xlfn.IFS(E29&lt;=52, E29*50/52, E29&lt;=180, 50+(E29-52)*50/(180-52), E29&lt;=365, 100+(E29-180)*100/(365-180), E29&lt;=800, 200+(E29-365)*100/(800-365), TRUE, 300+(E29-800)*100/(1200-800)), 1)</f>
        <v>40.4</v>
      </c>
      <c r="L29" s="35" cm="1">
        <f t="array" aca="1" ref="L29" ca="1">ROUND(_xlfn.IFS(F29&lt;=4000,F29*50/4000,F29&lt;=8000,50+(F29-4000)*50/(8000-4000),F29&lt;=15000,100+(F29-8000)*100/(15000-8000),F29&lt;=30000,200+(F29-15000)*100/(30000-15000),TRUE,300+(F29-30000)*100/(45000-30000)),3)</f>
        <v>0.13800000000000001</v>
      </c>
      <c r="M29" s="34" cm="1">
        <f t="array" aca="1" ref="M29" ca="1">ROUND(_xlfn.IFS(G29&lt;=120,G29*50/120,G29&lt;=235,50+(G29-120)*50/(235-120),G29&lt;=400,100+(G29-235)*100/(400-235),G29&lt;=800,200+(G29-400)*100/(800-400),TRUE,300+(G29-800)*100/(1000-800)),1)</f>
        <v>13.3</v>
      </c>
      <c r="N29" s="35" cm="1">
        <f t="array" aca="1" ref="N29" ca="1">ROUND(_xlfn.IFS(H29&lt;=80,H29*50/80,H29&lt;=200,50+(H29-80)*50/(200-80),H29&lt;=1130,100+(H29-200)*100/(1130-200),H29&lt;=2260,200+(H29-1130)*100/(2260-1130),TRUE,300+(H29-2260)*100/(3000-2260)),1)</f>
        <v>13.1</v>
      </c>
      <c r="O29" s="32">
        <f t="shared" ca="1" si="0"/>
        <v>59.4</v>
      </c>
      <c r="P29" s="33" t="str">
        <f t="shared" ca="1" si="1"/>
        <v>PM2,5</v>
      </c>
      <c r="Q29" s="42" t="str" cm="1">
        <f t="array" aca="1" ref="Q29" ca="1">_xlfn.IFS(O29&lt;=50,"Baik", O29&lt;=100,"Sedang", O29&lt;=200,"Tidak Sehat", O29&lt;=300,"Sangat Tidak Sehat", TRUE,"Berbahaya")</f>
        <v>Sedang</v>
      </c>
    </row>
    <row r="30" spans="1:26" x14ac:dyDescent="0.25">
      <c r="A30" s="41">
        <v>202212</v>
      </c>
      <c r="B30" s="33" t="s">
        <v>114</v>
      </c>
      <c r="C30" s="32">
        <f ca="1">ROUND('PM10'!$H$8*(-LN(1-RAND()))^(1/'PM10'!$H$7),0)</f>
        <v>37</v>
      </c>
      <c r="D30" s="35">
        <f ca="1">ROUND('PM2,5'!$H$8*(-LN(1-RAND()))^(1/'PM2,5'!$H$7),0)</f>
        <v>60</v>
      </c>
      <c r="E30" s="32">
        <f ca="1">ROUND(_xlfn.NORM.INV(RAND(),'SO2'!$H$4,'SO2'!$H$6),0)</f>
        <v>40</v>
      </c>
      <c r="F30" s="33">
        <f ca="1">ROUND(_xlfn.NORM.INV(RAND(),CO!$H$4,CO!$H$6),0)</f>
        <v>6</v>
      </c>
      <c r="G30" s="34">
        <f ca="1">ROUND('O3'!$H$8*(-LN(1-RAND()))^(1/'O3'!$H$7),0)</f>
        <v>12</v>
      </c>
      <c r="H30" s="33">
        <f ca="1">ROUND(_xlfn.NORM.INV(RAND(),'NO2'!$H$4,'NO2'!$H$6),0)</f>
        <v>25</v>
      </c>
      <c r="I30" s="34" cm="1">
        <f t="array" aca="1" ref="I30" ca="1">ROUND(_xlfn.IFS(C30&lt;=50, C30, C30&lt;=150, 50+(C30-50)*50/(150-50), C30&lt;=350, 100+(C30-150)*100/(350-150), C30&lt;=420, 200+(C30-350)*100/(420-350), TRUE, 300+(C30-420)*100/(500-420)), 1)</f>
        <v>37</v>
      </c>
      <c r="J30" s="35" cm="1">
        <f t="array" aca="1" ref="J30" ca="1">ROUND(_xlfn.IFS(D30&lt;=15.5, D30*50/15.5, D30&lt;=55.4, 50+(D30-15.5)*50/(55.4-15.5), D30&lt;=150.4, 100+(D30-55.4)*100/(150.4-55.4), D30&lt;=250.4, 200+(D30-150.4)*100/(250.4-150.4), TRUE, 300+(D30-250.4)*100/(500-250.4)), 1)</f>
        <v>104.8</v>
      </c>
      <c r="K30" s="34" cm="1">
        <f t="array" aca="1" ref="K30" ca="1">ROUND(_xlfn.IFS(E30&lt;=52, E30*50/52, E30&lt;=180, 50+(E30-52)*50/(180-52), E30&lt;=365, 100+(E30-180)*100/(365-180), E30&lt;=800, 200+(E30-365)*100/(800-365), TRUE, 300+(E30-800)*100/(1200-800)), 1)</f>
        <v>38.5</v>
      </c>
      <c r="L30" s="35" cm="1">
        <f t="array" aca="1" ref="L30" ca="1">ROUND(_xlfn.IFS(F30&lt;=4000,F30*50/4000,F30&lt;=8000,50+(F30-4000)*50/(8000-4000),F30&lt;=15000,100+(F30-8000)*100/(15000-8000),F30&lt;=30000,200+(F30-15000)*100/(30000-15000),TRUE,300+(F30-30000)*100/(45000-30000)),3)</f>
        <v>7.4999999999999997E-2</v>
      </c>
      <c r="M30" s="34" cm="1">
        <f t="array" aca="1" ref="M30" ca="1">ROUND(_xlfn.IFS(G30&lt;=120,G30*50/120,G30&lt;=235,50+(G30-120)*50/(235-120),G30&lt;=400,100+(G30-235)*100/(400-235),G30&lt;=800,200+(G30-400)*100/(800-400),TRUE,300+(G30-800)*100/(1000-800)),1)</f>
        <v>5</v>
      </c>
      <c r="N30" s="35" cm="1">
        <f t="array" aca="1" ref="N30" ca="1">ROUND(_xlfn.IFS(H30&lt;=80,H30*50/80,H30&lt;=200,50+(H30-80)*50/(200-80),H30&lt;=1130,100+(H30-200)*100/(1130-200),H30&lt;=2260,200+(H30-1130)*100/(2260-1130),TRUE,300+(H30-2260)*100/(3000-2260)),1)</f>
        <v>15.6</v>
      </c>
      <c r="O30" s="32">
        <f t="shared" ca="1" si="0"/>
        <v>104.8</v>
      </c>
      <c r="P30" s="33" t="str">
        <f t="shared" ca="1" si="1"/>
        <v>PM2,5</v>
      </c>
      <c r="Q30" s="42" t="str" cm="1">
        <f t="array" aca="1" ref="Q30" ca="1">_xlfn.IFS(O30&lt;=50,"Baik", O30&lt;=100,"Sedang", O30&lt;=200,"Tidak Sehat", O30&lt;=300,"Sangat Tidak Sehat", TRUE,"Berbahaya")</f>
        <v>Tidak Sehat</v>
      </c>
    </row>
    <row r="31" spans="1:26" x14ac:dyDescent="0.25">
      <c r="A31" s="41">
        <v>202212</v>
      </c>
      <c r="B31" s="33" t="s">
        <v>115</v>
      </c>
      <c r="C31" s="32">
        <f ca="1">ROUND('PM10'!$H$8*(-LN(1-RAND()))^(1/'PM10'!$H$7),0)</f>
        <v>65</v>
      </c>
      <c r="D31" s="35">
        <f ca="1">ROUND('PM2,5'!$H$8*(-LN(1-RAND()))^(1/'PM2,5'!$H$7),0)</f>
        <v>50</v>
      </c>
      <c r="E31" s="32">
        <f ca="1">ROUND(_xlfn.NORM.INV(RAND(),'SO2'!$H$4,'SO2'!$H$6),0)</f>
        <v>40</v>
      </c>
      <c r="F31" s="33">
        <f ca="1">ROUND(_xlfn.NORM.INV(RAND(),CO!$H$4,CO!$H$6),0)</f>
        <v>15</v>
      </c>
      <c r="G31" s="34">
        <f ca="1">ROUND('O3'!$H$8*(-LN(1-RAND()))^(1/'O3'!$H$7),0)</f>
        <v>26</v>
      </c>
      <c r="H31" s="33">
        <f ca="1">ROUND(_xlfn.NORM.INV(RAND(),'NO2'!$H$4,'NO2'!$H$6),0)</f>
        <v>27</v>
      </c>
      <c r="I31" s="34" cm="1">
        <f t="array" aca="1" ref="I31" ca="1">ROUND(_xlfn.IFS(C31&lt;=50, C31, C31&lt;=150, 50+(C31-50)*50/(150-50), C31&lt;=350, 100+(C31-150)*100/(350-150), C31&lt;=420, 200+(C31-350)*100/(420-350), TRUE, 300+(C31-420)*100/(500-420)), 1)</f>
        <v>57.5</v>
      </c>
      <c r="J31" s="35" cm="1">
        <f t="array" aca="1" ref="J31" ca="1">ROUND(_xlfn.IFS(D31&lt;=15.5, D31*50/15.5, D31&lt;=55.4, 50+(D31-15.5)*50/(55.4-15.5), D31&lt;=150.4, 100+(D31-55.4)*100/(150.4-55.4), D31&lt;=250.4, 200+(D31-150.4)*100/(250.4-150.4), TRUE, 300+(D31-250.4)*100/(500-250.4)), 1)</f>
        <v>93.2</v>
      </c>
      <c r="K31" s="34" cm="1">
        <f t="array" aca="1" ref="K31" ca="1">ROUND(_xlfn.IFS(E31&lt;=52, E31*50/52, E31&lt;=180, 50+(E31-52)*50/(180-52), E31&lt;=365, 100+(E31-180)*100/(365-180), E31&lt;=800, 200+(E31-365)*100/(800-365), TRUE, 300+(E31-800)*100/(1200-800)), 1)</f>
        <v>38.5</v>
      </c>
      <c r="L31" s="35" cm="1">
        <f t="array" aca="1" ref="L31" ca="1">ROUND(_xlfn.IFS(F31&lt;=4000,F31*50/4000,F31&lt;=8000,50+(F31-4000)*50/(8000-4000),F31&lt;=15000,100+(F31-8000)*100/(15000-8000),F31&lt;=30000,200+(F31-15000)*100/(30000-15000),TRUE,300+(F31-30000)*100/(45000-30000)),3)</f>
        <v>0.188</v>
      </c>
      <c r="M31" s="34" cm="1">
        <f t="array" aca="1" ref="M31" ca="1">ROUND(_xlfn.IFS(G31&lt;=120,G31*50/120,G31&lt;=235,50+(G31-120)*50/(235-120),G31&lt;=400,100+(G31-235)*100/(400-235),G31&lt;=800,200+(G31-400)*100/(800-400),TRUE,300+(G31-800)*100/(1000-800)),1)</f>
        <v>10.8</v>
      </c>
      <c r="N31" s="35" cm="1">
        <f t="array" aca="1" ref="N31" ca="1">ROUND(_xlfn.IFS(H31&lt;=80,H31*50/80,H31&lt;=200,50+(H31-80)*50/(200-80),H31&lt;=1130,100+(H31-200)*100/(1130-200),H31&lt;=2260,200+(H31-1130)*100/(2260-1130),TRUE,300+(H31-2260)*100/(3000-2260)),1)</f>
        <v>16.899999999999999</v>
      </c>
      <c r="O31" s="32">
        <f t="shared" ca="1" si="0"/>
        <v>93.2</v>
      </c>
      <c r="P31" s="33" t="str">
        <f t="shared" ca="1" si="1"/>
        <v>PM2,5</v>
      </c>
      <c r="Q31" s="42" t="str" cm="1">
        <f t="array" aca="1" ref="Q31" ca="1">_xlfn.IFS(O31&lt;=50,"Baik", O31&lt;=100,"Sedang", O31&lt;=200,"Tidak Sehat", O31&lt;=300,"Sangat Tidak Sehat", TRUE,"Berbahaya")</f>
        <v>Sedang</v>
      </c>
    </row>
    <row r="32" spans="1:26" x14ac:dyDescent="0.25">
      <c r="A32" s="41">
        <v>202212</v>
      </c>
      <c r="B32" s="33" t="s">
        <v>116</v>
      </c>
      <c r="C32" s="32">
        <f ca="1">ROUND('PM10'!$H$8*(-LN(1-RAND()))^(1/'PM10'!$H$7),0)</f>
        <v>41</v>
      </c>
      <c r="D32" s="35">
        <f ca="1">ROUND('PM2,5'!$H$8*(-LN(1-RAND()))^(1/'PM2,5'!$H$7),0)</f>
        <v>62</v>
      </c>
      <c r="E32" s="32">
        <f ca="1">ROUND(_xlfn.NORM.INV(RAND(),'SO2'!$H$4,'SO2'!$H$6),0)</f>
        <v>47</v>
      </c>
      <c r="F32" s="33">
        <f ca="1">ROUND(_xlfn.NORM.INV(RAND(),CO!$H$4,CO!$H$6),0)</f>
        <v>10</v>
      </c>
      <c r="G32" s="34">
        <f ca="1">ROUND('O3'!$H$8*(-LN(1-RAND()))^(1/'O3'!$H$7),0)</f>
        <v>28</v>
      </c>
      <c r="H32" s="33">
        <f ca="1">ROUND(_xlfn.NORM.INV(RAND(),'NO2'!$H$4,'NO2'!$H$6),0)</f>
        <v>15</v>
      </c>
      <c r="I32" s="34" cm="1">
        <f t="array" aca="1" ref="I32" ca="1">ROUND(_xlfn.IFS(C32&lt;=50, C32, C32&lt;=150, 50+(C32-50)*50/(150-50), C32&lt;=350, 100+(C32-150)*100/(350-150), C32&lt;=420, 200+(C32-350)*100/(420-350), TRUE, 300+(C32-420)*100/(500-420)), 1)</f>
        <v>41</v>
      </c>
      <c r="J32" s="35" cm="1">
        <f t="array" aca="1" ref="J32" ca="1">ROUND(_xlfn.IFS(D32&lt;=15.5, D32*50/15.5, D32&lt;=55.4, 50+(D32-15.5)*50/(55.4-15.5), D32&lt;=150.4, 100+(D32-55.4)*100/(150.4-55.4), D32&lt;=250.4, 200+(D32-150.4)*100/(250.4-150.4), TRUE, 300+(D32-250.4)*100/(500-250.4)), 1)</f>
        <v>106.9</v>
      </c>
      <c r="K32" s="34" cm="1">
        <f t="array" aca="1" ref="K32" ca="1">ROUND(_xlfn.IFS(E32&lt;=52, E32*50/52, E32&lt;=180, 50+(E32-52)*50/(180-52), E32&lt;=365, 100+(E32-180)*100/(365-180), E32&lt;=800, 200+(E32-365)*100/(800-365), TRUE, 300+(E32-800)*100/(1200-800)), 1)</f>
        <v>45.2</v>
      </c>
      <c r="L32" s="35" cm="1">
        <f t="array" aca="1" ref="L32" ca="1">ROUND(_xlfn.IFS(F32&lt;=4000,F32*50/4000,F32&lt;=8000,50+(F32-4000)*50/(8000-4000),F32&lt;=15000,100+(F32-8000)*100/(15000-8000),F32&lt;=30000,200+(F32-15000)*100/(30000-15000),TRUE,300+(F32-30000)*100/(45000-30000)),3)</f>
        <v>0.125</v>
      </c>
      <c r="M32" s="34" cm="1">
        <f t="array" aca="1" ref="M32" ca="1">ROUND(_xlfn.IFS(G32&lt;=120,G32*50/120,G32&lt;=235,50+(G32-120)*50/(235-120),G32&lt;=400,100+(G32-235)*100/(400-235),G32&lt;=800,200+(G32-400)*100/(800-400),TRUE,300+(G32-800)*100/(1000-800)),1)</f>
        <v>11.7</v>
      </c>
      <c r="N32" s="35" cm="1">
        <f t="array" aca="1" ref="N32" ca="1">ROUND(_xlfn.IFS(H32&lt;=80,H32*50/80,H32&lt;=200,50+(H32-80)*50/(200-80),H32&lt;=1130,100+(H32-200)*100/(1130-200),H32&lt;=2260,200+(H32-1130)*100/(2260-1130),TRUE,300+(H32-2260)*100/(3000-2260)),1)</f>
        <v>9.4</v>
      </c>
      <c r="O32" s="32">
        <f t="shared" ca="1" si="0"/>
        <v>106.9</v>
      </c>
      <c r="P32" s="33" t="str">
        <f t="shared" ca="1" si="1"/>
        <v>PM2,5</v>
      </c>
      <c r="Q32" s="42" t="str" cm="1">
        <f t="array" aca="1" ref="Q32" ca="1">_xlfn.IFS(O32&lt;=50,"Baik", O32&lt;=100,"Sedang", O32&lt;=200,"Tidak Sehat", O32&lt;=300,"Sangat Tidak Sehat", TRUE,"Berbahaya")</f>
        <v>Tidak Sehat</v>
      </c>
    </row>
    <row r="33" spans="1:17" x14ac:dyDescent="0.25">
      <c r="A33" s="41">
        <v>202301</v>
      </c>
      <c r="B33" s="33" t="s">
        <v>117</v>
      </c>
      <c r="C33" s="32">
        <f ca="1">ROUND('PM10'!$H$8*(-LN(1-RAND()))^(1/'PM10'!$H$7),0)</f>
        <v>47</v>
      </c>
      <c r="D33" s="35">
        <f ca="1">ROUND('PM2,5'!$H$8*(-LN(1-RAND()))^(1/'PM2,5'!$H$7),0)</f>
        <v>68</v>
      </c>
      <c r="E33" s="32">
        <f ca="1">ROUND(_xlfn.NORM.INV(RAND(),'SO2'!$H$4,'SO2'!$H$6),0)</f>
        <v>54</v>
      </c>
      <c r="F33" s="33">
        <f ca="1">ROUND(_xlfn.NORM.INV(RAND(),CO!$H$4,CO!$H$6),0)</f>
        <v>8</v>
      </c>
      <c r="G33" s="34">
        <f ca="1">ROUND('O3'!$H$8*(-LN(1-RAND()))^(1/'O3'!$H$7),0)</f>
        <v>16</v>
      </c>
      <c r="H33" s="33">
        <f ca="1">ROUND(_xlfn.NORM.INV(RAND(),'NO2'!$H$4,'NO2'!$H$6),0)</f>
        <v>26</v>
      </c>
      <c r="I33" s="34" cm="1">
        <f t="array" aca="1" ref="I33" ca="1">ROUND(_xlfn.IFS(C33&lt;=50, C33, C33&lt;=150, 50+(C33-50)*50/(150-50), C33&lt;=350, 100+(C33-150)*100/(350-150), C33&lt;=420, 200+(C33-350)*100/(420-350), TRUE, 300+(C33-420)*100/(500-420)), 1)</f>
        <v>47</v>
      </c>
      <c r="J33" s="35" cm="1">
        <f t="array" aca="1" ref="J33" ca="1">ROUND(_xlfn.IFS(D33&lt;=15.5, D33*50/15.5, D33&lt;=55.4, 50+(D33-15.5)*50/(55.4-15.5), D33&lt;=150.4, 100+(D33-55.4)*100/(150.4-55.4), D33&lt;=250.4, 200+(D33-150.4)*100/(250.4-150.4), TRUE, 300+(D33-250.4)*100/(500-250.4)), 1)</f>
        <v>113.3</v>
      </c>
      <c r="K33" s="34" cm="1">
        <f t="array" aca="1" ref="K33" ca="1">ROUND(_xlfn.IFS(E33&lt;=52, E33*50/52, E33&lt;=180, 50+(E33-52)*50/(180-52), E33&lt;=365, 100+(E33-180)*100/(365-180), E33&lt;=800, 200+(E33-365)*100/(800-365), TRUE, 300+(E33-800)*100/(1200-800)), 1)</f>
        <v>50.8</v>
      </c>
      <c r="L33" s="35" cm="1">
        <f t="array" aca="1" ref="L33" ca="1">ROUND(_xlfn.IFS(F33&lt;=4000,F33*50/4000,F33&lt;=8000,50+(F33-4000)*50/(8000-4000),F33&lt;=15000,100+(F33-8000)*100/(15000-8000),F33&lt;=30000,200+(F33-15000)*100/(30000-15000),TRUE,300+(F33-30000)*100/(45000-30000)),3)</f>
        <v>0.1</v>
      </c>
      <c r="M33" s="34" cm="1">
        <f t="array" aca="1" ref="M33" ca="1">ROUND(_xlfn.IFS(G33&lt;=120,G33*50/120,G33&lt;=235,50+(G33-120)*50/(235-120),G33&lt;=400,100+(G33-235)*100/(400-235),G33&lt;=800,200+(G33-400)*100/(800-400),TRUE,300+(G33-800)*100/(1000-800)),1)</f>
        <v>6.7</v>
      </c>
      <c r="N33" s="35" cm="1">
        <f t="array" aca="1" ref="N33" ca="1">ROUND(_xlfn.IFS(H33&lt;=80,H33*50/80,H33&lt;=200,50+(H33-80)*50/(200-80),H33&lt;=1130,100+(H33-200)*100/(1130-200),H33&lt;=2260,200+(H33-1130)*100/(2260-1130),TRUE,300+(H33-2260)*100/(3000-2260)),1)</f>
        <v>16.3</v>
      </c>
      <c r="O33" s="32">
        <f t="shared" ca="1" si="0"/>
        <v>113.3</v>
      </c>
      <c r="P33" s="33" t="str">
        <f t="shared" ca="1" si="1"/>
        <v>PM2,5</v>
      </c>
      <c r="Q33" s="42" t="str" cm="1">
        <f t="array" aca="1" ref="Q33" ca="1">_xlfn.IFS(O33&lt;=50,"Baik", O33&lt;=100,"Sedang", O33&lt;=200,"Tidak Sehat", O33&lt;=300,"Sangat Tidak Sehat", TRUE,"Berbahaya")</f>
        <v>Tidak Sehat</v>
      </c>
    </row>
    <row r="34" spans="1:17" x14ac:dyDescent="0.25">
      <c r="A34" s="41">
        <v>202301</v>
      </c>
      <c r="B34" s="33" t="s">
        <v>118</v>
      </c>
      <c r="C34" s="32">
        <f ca="1">ROUND('PM10'!$H$8*(-LN(1-RAND()))^(1/'PM10'!$H$7),0)</f>
        <v>83</v>
      </c>
      <c r="D34" s="35">
        <f ca="1">ROUND('PM2,5'!$H$8*(-LN(1-RAND()))^(1/'PM2,5'!$H$7),0)</f>
        <v>83</v>
      </c>
      <c r="E34" s="32">
        <f ca="1">ROUND(_xlfn.NORM.INV(RAND(),'SO2'!$H$4,'SO2'!$H$6),0)</f>
        <v>45</v>
      </c>
      <c r="F34" s="33">
        <f ca="1">ROUND(_xlfn.NORM.INV(RAND(),CO!$H$4,CO!$H$6),0)</f>
        <v>15</v>
      </c>
      <c r="G34" s="34">
        <f ca="1">ROUND('O3'!$H$8*(-LN(1-RAND()))^(1/'O3'!$H$7),0)</f>
        <v>19</v>
      </c>
      <c r="H34" s="33">
        <f ca="1">ROUND(_xlfn.NORM.INV(RAND(),'NO2'!$H$4,'NO2'!$H$6),0)</f>
        <v>24</v>
      </c>
      <c r="I34" s="34" cm="1">
        <f t="array" aca="1" ref="I34" ca="1">ROUND(_xlfn.IFS(C34&lt;=50, C34, C34&lt;=150, 50+(C34-50)*50/(150-50), C34&lt;=350, 100+(C34-150)*100/(350-150), C34&lt;=420, 200+(C34-350)*100/(420-350), TRUE, 300+(C34-420)*100/(500-420)), 1)</f>
        <v>66.5</v>
      </c>
      <c r="J34" s="35" cm="1">
        <f t="array" aca="1" ref="J34" ca="1">ROUND(_xlfn.IFS(D34&lt;=15.5, D34*50/15.5, D34&lt;=55.4, 50+(D34-15.5)*50/(55.4-15.5), D34&lt;=150.4, 100+(D34-55.4)*100/(150.4-55.4), D34&lt;=250.4, 200+(D34-150.4)*100/(250.4-150.4), TRUE, 300+(D34-250.4)*100/(500-250.4)), 1)</f>
        <v>129.1</v>
      </c>
      <c r="K34" s="34" cm="1">
        <f t="array" aca="1" ref="K34" ca="1">ROUND(_xlfn.IFS(E34&lt;=52, E34*50/52, E34&lt;=180, 50+(E34-52)*50/(180-52), E34&lt;=365, 100+(E34-180)*100/(365-180), E34&lt;=800, 200+(E34-365)*100/(800-365), TRUE, 300+(E34-800)*100/(1200-800)), 1)</f>
        <v>43.3</v>
      </c>
      <c r="L34" s="35" cm="1">
        <f t="array" aca="1" ref="L34" ca="1">ROUND(_xlfn.IFS(F34&lt;=4000,F34*50/4000,F34&lt;=8000,50+(F34-4000)*50/(8000-4000),F34&lt;=15000,100+(F34-8000)*100/(15000-8000),F34&lt;=30000,200+(F34-15000)*100/(30000-15000),TRUE,300+(F34-30000)*100/(45000-30000)),3)</f>
        <v>0.188</v>
      </c>
      <c r="M34" s="34" cm="1">
        <f t="array" aca="1" ref="M34" ca="1">ROUND(_xlfn.IFS(G34&lt;=120,G34*50/120,G34&lt;=235,50+(G34-120)*50/(235-120),G34&lt;=400,100+(G34-235)*100/(400-235),G34&lt;=800,200+(G34-400)*100/(800-400),TRUE,300+(G34-800)*100/(1000-800)),1)</f>
        <v>7.9</v>
      </c>
      <c r="N34" s="35" cm="1">
        <f t="array" aca="1" ref="N34" ca="1">ROUND(_xlfn.IFS(H34&lt;=80,H34*50/80,H34&lt;=200,50+(H34-80)*50/(200-80),H34&lt;=1130,100+(H34-200)*100/(1130-200),H34&lt;=2260,200+(H34-1130)*100/(2260-1130),TRUE,300+(H34-2260)*100/(3000-2260)),1)</f>
        <v>15</v>
      </c>
      <c r="O34" s="32">
        <f t="shared" ca="1" si="0"/>
        <v>129.1</v>
      </c>
      <c r="P34" s="33" t="str">
        <f t="shared" ca="1" si="1"/>
        <v>PM2,5</v>
      </c>
      <c r="Q34" s="42" t="str" cm="1">
        <f t="array" aca="1" ref="Q34" ca="1">_xlfn.IFS(O34&lt;=50,"Baik", O34&lt;=100,"Sedang", O34&lt;=200,"Tidak Sehat", O34&lt;=300,"Sangat Tidak Sehat", TRUE,"Berbahaya")</f>
        <v>Tidak Sehat</v>
      </c>
    </row>
    <row r="35" spans="1:17" x14ac:dyDescent="0.25">
      <c r="A35" s="41">
        <v>202301</v>
      </c>
      <c r="B35" s="33" t="s">
        <v>119</v>
      </c>
      <c r="C35" s="32">
        <f ca="1">ROUND('PM10'!$H$8*(-LN(1-RAND()))^(1/'PM10'!$H$7),0)</f>
        <v>60</v>
      </c>
      <c r="D35" s="35">
        <f ca="1">ROUND('PM2,5'!$H$8*(-LN(1-RAND()))^(1/'PM2,5'!$H$7),0)</f>
        <v>80</v>
      </c>
      <c r="E35" s="32">
        <f ca="1">ROUND(_xlfn.NORM.INV(RAND(),'SO2'!$H$4,'SO2'!$H$6),0)</f>
        <v>47</v>
      </c>
      <c r="F35" s="33">
        <f ca="1">ROUND(_xlfn.NORM.INV(RAND(),CO!$H$4,CO!$H$6),0)</f>
        <v>9</v>
      </c>
      <c r="G35" s="34">
        <f ca="1">ROUND('O3'!$H$8*(-LN(1-RAND()))^(1/'O3'!$H$7),0)</f>
        <v>13</v>
      </c>
      <c r="H35" s="33">
        <f ca="1">ROUND(_xlfn.NORM.INV(RAND(),'NO2'!$H$4,'NO2'!$H$6),0)</f>
        <v>19</v>
      </c>
      <c r="I35" s="34" cm="1">
        <f t="array" aca="1" ref="I35" ca="1">ROUND(_xlfn.IFS(C35&lt;=50, C35, C35&lt;=150, 50+(C35-50)*50/(150-50), C35&lt;=350, 100+(C35-150)*100/(350-150), C35&lt;=420, 200+(C35-350)*100/(420-350), TRUE, 300+(C35-420)*100/(500-420)), 1)</f>
        <v>55</v>
      </c>
      <c r="J35" s="35" cm="1">
        <f t="array" aca="1" ref="J35" ca="1">ROUND(_xlfn.IFS(D35&lt;=15.5, D35*50/15.5, D35&lt;=55.4, 50+(D35-15.5)*50/(55.4-15.5), D35&lt;=150.4, 100+(D35-55.4)*100/(150.4-55.4), D35&lt;=250.4, 200+(D35-150.4)*100/(250.4-150.4), TRUE, 300+(D35-250.4)*100/(500-250.4)), 1)</f>
        <v>125.9</v>
      </c>
      <c r="K35" s="34" cm="1">
        <f t="array" aca="1" ref="K35" ca="1">ROUND(_xlfn.IFS(E35&lt;=52, E35*50/52, E35&lt;=180, 50+(E35-52)*50/(180-52), E35&lt;=365, 100+(E35-180)*100/(365-180), E35&lt;=800, 200+(E35-365)*100/(800-365), TRUE, 300+(E35-800)*100/(1200-800)), 1)</f>
        <v>45.2</v>
      </c>
      <c r="L35" s="35" cm="1">
        <f t="array" aca="1" ref="L35" ca="1">ROUND(_xlfn.IFS(F35&lt;=4000,F35*50/4000,F35&lt;=8000,50+(F35-4000)*50/(8000-4000),F35&lt;=15000,100+(F35-8000)*100/(15000-8000),F35&lt;=30000,200+(F35-15000)*100/(30000-15000),TRUE,300+(F35-30000)*100/(45000-30000)),3)</f>
        <v>0.113</v>
      </c>
      <c r="M35" s="34" cm="1">
        <f t="array" aca="1" ref="M35" ca="1">ROUND(_xlfn.IFS(G35&lt;=120,G35*50/120,G35&lt;=235,50+(G35-120)*50/(235-120),G35&lt;=400,100+(G35-235)*100/(400-235),G35&lt;=800,200+(G35-400)*100/(800-400),TRUE,300+(G35-800)*100/(1000-800)),1)</f>
        <v>5.4</v>
      </c>
      <c r="N35" s="35" cm="1">
        <f t="array" aca="1" ref="N35" ca="1">ROUND(_xlfn.IFS(H35&lt;=80,H35*50/80,H35&lt;=200,50+(H35-80)*50/(200-80),H35&lt;=1130,100+(H35-200)*100/(1130-200),H35&lt;=2260,200+(H35-1130)*100/(2260-1130),TRUE,300+(H35-2260)*100/(3000-2260)),1)</f>
        <v>11.9</v>
      </c>
      <c r="O35" s="32">
        <f t="shared" ca="1" si="0"/>
        <v>125.9</v>
      </c>
      <c r="P35" s="33" t="str">
        <f t="shared" ca="1" si="1"/>
        <v>PM2,5</v>
      </c>
      <c r="Q35" s="42" t="str" cm="1">
        <f t="array" aca="1" ref="Q35" ca="1">_xlfn.IFS(O35&lt;=50,"Baik", O35&lt;=100,"Sedang", O35&lt;=200,"Tidak Sehat", O35&lt;=300,"Sangat Tidak Sehat", TRUE,"Berbahaya")</f>
        <v>Tidak Sehat</v>
      </c>
    </row>
    <row r="36" spans="1:17" x14ac:dyDescent="0.25">
      <c r="A36" s="41">
        <v>202301</v>
      </c>
      <c r="B36" s="33" t="s">
        <v>120</v>
      </c>
      <c r="C36" s="32">
        <f ca="1">ROUND('PM10'!$H$8*(-LN(1-RAND()))^(1/'PM10'!$H$7),0)</f>
        <v>37</v>
      </c>
      <c r="D36" s="35">
        <f ca="1">ROUND('PM2,5'!$H$8*(-LN(1-RAND()))^(1/'PM2,5'!$H$7),0)</f>
        <v>100</v>
      </c>
      <c r="E36" s="32">
        <f ca="1">ROUND(_xlfn.NORM.INV(RAND(),'SO2'!$H$4,'SO2'!$H$6),0)</f>
        <v>51</v>
      </c>
      <c r="F36" s="33">
        <f ca="1">ROUND(_xlfn.NORM.INV(RAND(),CO!$H$4,CO!$H$6),0)</f>
        <v>10</v>
      </c>
      <c r="G36" s="34">
        <f ca="1">ROUND('O3'!$H$8*(-LN(1-RAND()))^(1/'O3'!$H$7),0)</f>
        <v>27</v>
      </c>
      <c r="H36" s="33">
        <f ca="1">ROUND(_xlfn.NORM.INV(RAND(),'NO2'!$H$4,'NO2'!$H$6),0)</f>
        <v>30</v>
      </c>
      <c r="I36" s="34" cm="1">
        <f t="array" aca="1" ref="I36" ca="1">ROUND(_xlfn.IFS(C36&lt;=50, C36, C36&lt;=150, 50+(C36-50)*50/(150-50), C36&lt;=350, 100+(C36-150)*100/(350-150), C36&lt;=420, 200+(C36-350)*100/(420-350), TRUE, 300+(C36-420)*100/(500-420)), 1)</f>
        <v>37</v>
      </c>
      <c r="J36" s="35" cm="1">
        <f t="array" aca="1" ref="J36" ca="1">ROUND(_xlfn.IFS(D36&lt;=15.5, D36*50/15.5, D36&lt;=55.4, 50+(D36-15.5)*50/(55.4-15.5), D36&lt;=150.4, 100+(D36-55.4)*100/(150.4-55.4), D36&lt;=250.4, 200+(D36-150.4)*100/(250.4-150.4), TRUE, 300+(D36-250.4)*100/(500-250.4)), 1)</f>
        <v>146.9</v>
      </c>
      <c r="K36" s="34" cm="1">
        <f t="array" aca="1" ref="K36" ca="1">ROUND(_xlfn.IFS(E36&lt;=52, E36*50/52, E36&lt;=180, 50+(E36-52)*50/(180-52), E36&lt;=365, 100+(E36-180)*100/(365-180), E36&lt;=800, 200+(E36-365)*100/(800-365), TRUE, 300+(E36-800)*100/(1200-800)), 1)</f>
        <v>49</v>
      </c>
      <c r="L36" s="35" cm="1">
        <f t="array" aca="1" ref="L36" ca="1">ROUND(_xlfn.IFS(F36&lt;=4000,F36*50/4000,F36&lt;=8000,50+(F36-4000)*50/(8000-4000),F36&lt;=15000,100+(F36-8000)*100/(15000-8000),F36&lt;=30000,200+(F36-15000)*100/(30000-15000),TRUE,300+(F36-30000)*100/(45000-30000)),3)</f>
        <v>0.125</v>
      </c>
      <c r="M36" s="34" cm="1">
        <f t="array" aca="1" ref="M36" ca="1">ROUND(_xlfn.IFS(G36&lt;=120,G36*50/120,G36&lt;=235,50+(G36-120)*50/(235-120),G36&lt;=400,100+(G36-235)*100/(400-235),G36&lt;=800,200+(G36-400)*100/(800-400),TRUE,300+(G36-800)*100/(1000-800)),1)</f>
        <v>11.3</v>
      </c>
      <c r="N36" s="35" cm="1">
        <f t="array" aca="1" ref="N36" ca="1">ROUND(_xlfn.IFS(H36&lt;=80,H36*50/80,H36&lt;=200,50+(H36-80)*50/(200-80),H36&lt;=1130,100+(H36-200)*100/(1130-200),H36&lt;=2260,200+(H36-1130)*100/(2260-1130),TRUE,300+(H36-2260)*100/(3000-2260)),1)</f>
        <v>18.8</v>
      </c>
      <c r="O36" s="32">
        <f t="shared" ca="1" si="0"/>
        <v>146.9</v>
      </c>
      <c r="P36" s="33" t="str">
        <f t="shared" ca="1" si="1"/>
        <v>PM2,5</v>
      </c>
      <c r="Q36" s="42" t="str" cm="1">
        <f t="array" aca="1" ref="Q36" ca="1">_xlfn.IFS(O36&lt;=50,"Baik", O36&lt;=100,"Sedang", O36&lt;=200,"Tidak Sehat", O36&lt;=300,"Sangat Tidak Sehat", TRUE,"Berbahaya")</f>
        <v>Tidak Sehat</v>
      </c>
    </row>
    <row r="37" spans="1:17" x14ac:dyDescent="0.25">
      <c r="A37" s="41">
        <v>202301</v>
      </c>
      <c r="B37" s="33" t="s">
        <v>121</v>
      </c>
      <c r="C37" s="32">
        <f ca="1">ROUND('PM10'!$H$8*(-LN(1-RAND()))^(1/'PM10'!$H$7),0)</f>
        <v>69</v>
      </c>
      <c r="D37" s="35">
        <f ca="1">ROUND('PM2,5'!$H$8*(-LN(1-RAND()))^(1/'PM2,5'!$H$7),0)</f>
        <v>96</v>
      </c>
      <c r="E37" s="32">
        <f ca="1">ROUND(_xlfn.NORM.INV(RAND(),'SO2'!$H$4,'SO2'!$H$6),0)</f>
        <v>38</v>
      </c>
      <c r="F37" s="33">
        <f ca="1">ROUND(_xlfn.NORM.INV(RAND(),CO!$H$4,CO!$H$6),0)</f>
        <v>9</v>
      </c>
      <c r="G37" s="34">
        <f ca="1">ROUND('O3'!$H$8*(-LN(1-RAND()))^(1/'O3'!$H$7),0)</f>
        <v>32</v>
      </c>
      <c r="H37" s="33">
        <f ca="1">ROUND(_xlfn.NORM.INV(RAND(),'NO2'!$H$4,'NO2'!$H$6),0)</f>
        <v>17</v>
      </c>
      <c r="I37" s="34" cm="1">
        <f t="array" aca="1" ref="I37" ca="1">ROUND(_xlfn.IFS(C37&lt;=50, C37, C37&lt;=150, 50+(C37-50)*50/(150-50), C37&lt;=350, 100+(C37-150)*100/(350-150), C37&lt;=420, 200+(C37-350)*100/(420-350), TRUE, 300+(C37-420)*100/(500-420)), 1)</f>
        <v>59.5</v>
      </c>
      <c r="J37" s="35" cm="1">
        <f t="array" aca="1" ref="J37" ca="1">ROUND(_xlfn.IFS(D37&lt;=15.5, D37*50/15.5, D37&lt;=55.4, 50+(D37-15.5)*50/(55.4-15.5), D37&lt;=150.4, 100+(D37-55.4)*100/(150.4-55.4), D37&lt;=250.4, 200+(D37-150.4)*100/(250.4-150.4), TRUE, 300+(D37-250.4)*100/(500-250.4)), 1)</f>
        <v>142.69999999999999</v>
      </c>
      <c r="K37" s="34" cm="1">
        <f t="array" aca="1" ref="K37" ca="1">ROUND(_xlfn.IFS(E37&lt;=52, E37*50/52, E37&lt;=180, 50+(E37-52)*50/(180-52), E37&lt;=365, 100+(E37-180)*100/(365-180), E37&lt;=800, 200+(E37-365)*100/(800-365), TRUE, 300+(E37-800)*100/(1200-800)), 1)</f>
        <v>36.5</v>
      </c>
      <c r="L37" s="35" cm="1">
        <f t="array" aca="1" ref="L37" ca="1">ROUND(_xlfn.IFS(F37&lt;=4000,F37*50/4000,F37&lt;=8000,50+(F37-4000)*50/(8000-4000),F37&lt;=15000,100+(F37-8000)*100/(15000-8000),F37&lt;=30000,200+(F37-15000)*100/(30000-15000),TRUE,300+(F37-30000)*100/(45000-30000)),3)</f>
        <v>0.113</v>
      </c>
      <c r="M37" s="34" cm="1">
        <f t="array" aca="1" ref="M37" ca="1">ROUND(_xlfn.IFS(G37&lt;=120,G37*50/120,G37&lt;=235,50+(G37-120)*50/(235-120),G37&lt;=400,100+(G37-235)*100/(400-235),G37&lt;=800,200+(G37-400)*100/(800-400),TRUE,300+(G37-800)*100/(1000-800)),1)</f>
        <v>13.3</v>
      </c>
      <c r="N37" s="35" cm="1">
        <f t="array" aca="1" ref="N37" ca="1">ROUND(_xlfn.IFS(H37&lt;=80,H37*50/80,H37&lt;=200,50+(H37-80)*50/(200-80),H37&lt;=1130,100+(H37-200)*100/(1130-200),H37&lt;=2260,200+(H37-1130)*100/(2260-1130),TRUE,300+(H37-2260)*100/(3000-2260)),1)</f>
        <v>10.6</v>
      </c>
      <c r="O37" s="32">
        <f t="shared" ca="1" si="0"/>
        <v>142.69999999999999</v>
      </c>
      <c r="P37" s="33" t="str">
        <f t="shared" ca="1" si="1"/>
        <v>PM2,5</v>
      </c>
      <c r="Q37" s="42" t="str" cm="1">
        <f t="array" aca="1" ref="Q37" ca="1">_xlfn.IFS(O37&lt;=50,"Baik", O37&lt;=100,"Sedang", O37&lt;=200,"Tidak Sehat", O37&lt;=300,"Sangat Tidak Sehat", TRUE,"Berbahaya")</f>
        <v>Tidak Sehat</v>
      </c>
    </row>
    <row r="38" spans="1:17" x14ac:dyDescent="0.25">
      <c r="A38" s="41">
        <v>202301</v>
      </c>
      <c r="B38" s="33" t="s">
        <v>122</v>
      </c>
      <c r="C38" s="32">
        <f ca="1">ROUND('PM10'!$H$8*(-LN(1-RAND()))^(1/'PM10'!$H$7),0)</f>
        <v>66</v>
      </c>
      <c r="D38" s="35">
        <f ca="1">ROUND('PM2,5'!$H$8*(-LN(1-RAND()))^(1/'PM2,5'!$H$7),0)</f>
        <v>98</v>
      </c>
      <c r="E38" s="32">
        <f ca="1">ROUND(_xlfn.NORM.INV(RAND(),'SO2'!$H$4,'SO2'!$H$6),0)</f>
        <v>42</v>
      </c>
      <c r="F38" s="33">
        <f ca="1">ROUND(_xlfn.NORM.INV(RAND(),CO!$H$4,CO!$H$6),0)</f>
        <v>8</v>
      </c>
      <c r="G38" s="34">
        <f ca="1">ROUND('O3'!$H$8*(-LN(1-RAND()))^(1/'O3'!$H$7),0)</f>
        <v>24</v>
      </c>
      <c r="H38" s="33">
        <f ca="1">ROUND(_xlfn.NORM.INV(RAND(),'NO2'!$H$4,'NO2'!$H$6),0)</f>
        <v>26</v>
      </c>
      <c r="I38" s="34" cm="1">
        <f t="array" aca="1" ref="I38" ca="1">ROUND(_xlfn.IFS(C38&lt;=50, C38, C38&lt;=150, 50+(C38-50)*50/(150-50), C38&lt;=350, 100+(C38-150)*100/(350-150), C38&lt;=420, 200+(C38-350)*100/(420-350), TRUE, 300+(C38-420)*100/(500-420)), 1)</f>
        <v>58</v>
      </c>
      <c r="J38" s="35" cm="1">
        <f t="array" aca="1" ref="J38" ca="1">ROUND(_xlfn.IFS(D38&lt;=15.5, D38*50/15.5, D38&lt;=55.4, 50+(D38-15.5)*50/(55.4-15.5), D38&lt;=150.4, 100+(D38-55.4)*100/(150.4-55.4), D38&lt;=250.4, 200+(D38-150.4)*100/(250.4-150.4), TRUE, 300+(D38-250.4)*100/(500-250.4)), 1)</f>
        <v>144.80000000000001</v>
      </c>
      <c r="K38" s="34" cm="1">
        <f t="array" aca="1" ref="K38" ca="1">ROUND(_xlfn.IFS(E38&lt;=52, E38*50/52, E38&lt;=180, 50+(E38-52)*50/(180-52), E38&lt;=365, 100+(E38-180)*100/(365-180), E38&lt;=800, 200+(E38-365)*100/(800-365), TRUE, 300+(E38-800)*100/(1200-800)), 1)</f>
        <v>40.4</v>
      </c>
      <c r="L38" s="35" cm="1">
        <f t="array" aca="1" ref="L38" ca="1">ROUND(_xlfn.IFS(F38&lt;=4000,F38*50/4000,F38&lt;=8000,50+(F38-4000)*50/(8000-4000),F38&lt;=15000,100+(F38-8000)*100/(15000-8000),F38&lt;=30000,200+(F38-15000)*100/(30000-15000),TRUE,300+(F38-30000)*100/(45000-30000)),3)</f>
        <v>0.1</v>
      </c>
      <c r="M38" s="34" cm="1">
        <f t="array" aca="1" ref="M38" ca="1">ROUND(_xlfn.IFS(G38&lt;=120,G38*50/120,G38&lt;=235,50+(G38-120)*50/(235-120),G38&lt;=400,100+(G38-235)*100/(400-235),G38&lt;=800,200+(G38-400)*100/(800-400),TRUE,300+(G38-800)*100/(1000-800)),1)</f>
        <v>10</v>
      </c>
      <c r="N38" s="35" cm="1">
        <f t="array" aca="1" ref="N38" ca="1">ROUND(_xlfn.IFS(H38&lt;=80,H38*50/80,H38&lt;=200,50+(H38-80)*50/(200-80),H38&lt;=1130,100+(H38-200)*100/(1130-200),H38&lt;=2260,200+(H38-1130)*100/(2260-1130),TRUE,300+(H38-2260)*100/(3000-2260)),1)</f>
        <v>16.3</v>
      </c>
      <c r="O38" s="32">
        <f t="shared" ca="1" si="0"/>
        <v>144.80000000000001</v>
      </c>
      <c r="P38" s="33" t="str">
        <f t="shared" ca="1" si="1"/>
        <v>PM2,5</v>
      </c>
      <c r="Q38" s="42" t="str" cm="1">
        <f t="array" aca="1" ref="Q38" ca="1">_xlfn.IFS(O38&lt;=50,"Baik", O38&lt;=100,"Sedang", O38&lt;=200,"Tidak Sehat", O38&lt;=300,"Sangat Tidak Sehat", TRUE,"Berbahaya")</f>
        <v>Tidak Sehat</v>
      </c>
    </row>
    <row r="39" spans="1:17" x14ac:dyDescent="0.25">
      <c r="A39" s="41">
        <v>202301</v>
      </c>
      <c r="B39" s="33" t="s">
        <v>123</v>
      </c>
      <c r="C39" s="32">
        <f ca="1">ROUND('PM10'!$H$8*(-LN(1-RAND()))^(1/'PM10'!$H$7),0)</f>
        <v>61</v>
      </c>
      <c r="D39" s="35">
        <f ca="1">ROUND('PM2,5'!$H$8*(-LN(1-RAND()))^(1/'PM2,5'!$H$7),0)</f>
        <v>102</v>
      </c>
      <c r="E39" s="32">
        <f ca="1">ROUND(_xlfn.NORM.INV(RAND(),'SO2'!$H$4,'SO2'!$H$6),0)</f>
        <v>46</v>
      </c>
      <c r="F39" s="33">
        <f ca="1">ROUND(_xlfn.NORM.INV(RAND(),CO!$H$4,CO!$H$6),0)</f>
        <v>8</v>
      </c>
      <c r="G39" s="34">
        <f ca="1">ROUND('O3'!$H$8*(-LN(1-RAND()))^(1/'O3'!$H$7),0)</f>
        <v>22</v>
      </c>
      <c r="H39" s="33">
        <f ca="1">ROUND(_xlfn.NORM.INV(RAND(),'NO2'!$H$4,'NO2'!$H$6),0)</f>
        <v>16</v>
      </c>
      <c r="I39" s="34" cm="1">
        <f t="array" aca="1" ref="I39" ca="1">ROUND(_xlfn.IFS(C39&lt;=50, C39, C39&lt;=150, 50+(C39-50)*50/(150-50), C39&lt;=350, 100+(C39-150)*100/(350-150), C39&lt;=420, 200+(C39-350)*100/(420-350), TRUE, 300+(C39-420)*100/(500-420)), 1)</f>
        <v>55.5</v>
      </c>
      <c r="J39" s="35" cm="1">
        <f t="array" aca="1" ref="J39" ca="1">ROUND(_xlfn.IFS(D39&lt;=15.5, D39*50/15.5, D39&lt;=55.4, 50+(D39-15.5)*50/(55.4-15.5), D39&lt;=150.4, 100+(D39-55.4)*100/(150.4-55.4), D39&lt;=250.4, 200+(D39-150.4)*100/(250.4-150.4), TRUE, 300+(D39-250.4)*100/(500-250.4)), 1)</f>
        <v>149.1</v>
      </c>
      <c r="K39" s="34" cm="1">
        <f t="array" aca="1" ref="K39" ca="1">ROUND(_xlfn.IFS(E39&lt;=52, E39*50/52, E39&lt;=180, 50+(E39-52)*50/(180-52), E39&lt;=365, 100+(E39-180)*100/(365-180), E39&lt;=800, 200+(E39-365)*100/(800-365), TRUE, 300+(E39-800)*100/(1200-800)), 1)</f>
        <v>44.2</v>
      </c>
      <c r="L39" s="35" cm="1">
        <f t="array" aca="1" ref="L39" ca="1">ROUND(_xlfn.IFS(F39&lt;=4000,F39*50/4000,F39&lt;=8000,50+(F39-4000)*50/(8000-4000),F39&lt;=15000,100+(F39-8000)*100/(15000-8000),F39&lt;=30000,200+(F39-15000)*100/(30000-15000),TRUE,300+(F39-30000)*100/(45000-30000)),3)</f>
        <v>0.1</v>
      </c>
      <c r="M39" s="34" cm="1">
        <f t="array" aca="1" ref="M39" ca="1">ROUND(_xlfn.IFS(G39&lt;=120,G39*50/120,G39&lt;=235,50+(G39-120)*50/(235-120),G39&lt;=400,100+(G39-235)*100/(400-235),G39&lt;=800,200+(G39-400)*100/(800-400),TRUE,300+(G39-800)*100/(1000-800)),1)</f>
        <v>9.1999999999999993</v>
      </c>
      <c r="N39" s="35" cm="1">
        <f t="array" aca="1" ref="N39" ca="1">ROUND(_xlfn.IFS(H39&lt;=80,H39*50/80,H39&lt;=200,50+(H39-80)*50/(200-80),H39&lt;=1130,100+(H39-200)*100/(1130-200),H39&lt;=2260,200+(H39-1130)*100/(2260-1130),TRUE,300+(H39-2260)*100/(3000-2260)),1)</f>
        <v>10</v>
      </c>
      <c r="O39" s="32">
        <f t="shared" ca="1" si="0"/>
        <v>149.1</v>
      </c>
      <c r="P39" s="33" t="str">
        <f t="shared" ca="1" si="1"/>
        <v>PM2,5</v>
      </c>
      <c r="Q39" s="42" t="str" cm="1">
        <f t="array" aca="1" ref="Q39" ca="1">_xlfn.IFS(O39&lt;=50,"Baik", O39&lt;=100,"Sedang", O39&lt;=200,"Tidak Sehat", O39&lt;=300,"Sangat Tidak Sehat", TRUE,"Berbahaya")</f>
        <v>Tidak Sehat</v>
      </c>
    </row>
    <row r="40" spans="1:17" x14ac:dyDescent="0.25">
      <c r="A40" s="41">
        <v>202301</v>
      </c>
      <c r="B40" s="33" t="s">
        <v>124</v>
      </c>
      <c r="C40" s="32">
        <f ca="1">ROUND('PM10'!$H$8*(-LN(1-RAND()))^(1/'PM10'!$H$7),0)</f>
        <v>60</v>
      </c>
      <c r="D40" s="35">
        <f ca="1">ROUND('PM2,5'!$H$8*(-LN(1-RAND()))^(1/'PM2,5'!$H$7),0)</f>
        <v>88</v>
      </c>
      <c r="E40" s="32">
        <f ca="1">ROUND(_xlfn.NORM.INV(RAND(),'SO2'!$H$4,'SO2'!$H$6),0)</f>
        <v>44</v>
      </c>
      <c r="F40" s="33">
        <f ca="1">ROUND(_xlfn.NORM.INV(RAND(),CO!$H$4,CO!$H$6),0)</f>
        <v>13</v>
      </c>
      <c r="G40" s="34">
        <f ca="1">ROUND('O3'!$H$8*(-LN(1-RAND()))^(1/'O3'!$H$7),0)</f>
        <v>21</v>
      </c>
      <c r="H40" s="33">
        <f ca="1">ROUND(_xlfn.NORM.INV(RAND(),'NO2'!$H$4,'NO2'!$H$6),0)</f>
        <v>44</v>
      </c>
      <c r="I40" s="34" cm="1">
        <f t="array" aca="1" ref="I40" ca="1">ROUND(_xlfn.IFS(C40&lt;=50, C40, C40&lt;=150, 50+(C40-50)*50/(150-50), C40&lt;=350, 100+(C40-150)*100/(350-150), C40&lt;=420, 200+(C40-350)*100/(420-350), TRUE, 300+(C40-420)*100/(500-420)), 1)</f>
        <v>55</v>
      </c>
      <c r="J40" s="35" cm="1">
        <f t="array" aca="1" ref="J40" ca="1">ROUND(_xlfn.IFS(D40&lt;=15.5, D40*50/15.5, D40&lt;=55.4, 50+(D40-15.5)*50/(55.4-15.5), D40&lt;=150.4, 100+(D40-55.4)*100/(150.4-55.4), D40&lt;=250.4, 200+(D40-150.4)*100/(250.4-150.4), TRUE, 300+(D40-250.4)*100/(500-250.4)), 1)</f>
        <v>134.30000000000001</v>
      </c>
      <c r="K40" s="34" cm="1">
        <f t="array" aca="1" ref="K40" ca="1">ROUND(_xlfn.IFS(E40&lt;=52, E40*50/52, E40&lt;=180, 50+(E40-52)*50/(180-52), E40&lt;=365, 100+(E40-180)*100/(365-180), E40&lt;=800, 200+(E40-365)*100/(800-365), TRUE, 300+(E40-800)*100/(1200-800)), 1)</f>
        <v>42.3</v>
      </c>
      <c r="L40" s="35" cm="1">
        <f t="array" aca="1" ref="L40" ca="1">ROUND(_xlfn.IFS(F40&lt;=4000,F40*50/4000,F40&lt;=8000,50+(F40-4000)*50/(8000-4000),F40&lt;=15000,100+(F40-8000)*100/(15000-8000),F40&lt;=30000,200+(F40-15000)*100/(30000-15000),TRUE,300+(F40-30000)*100/(45000-30000)),3)</f>
        <v>0.16300000000000001</v>
      </c>
      <c r="M40" s="34" cm="1">
        <f t="array" aca="1" ref="M40" ca="1">ROUND(_xlfn.IFS(G40&lt;=120,G40*50/120,G40&lt;=235,50+(G40-120)*50/(235-120),G40&lt;=400,100+(G40-235)*100/(400-235),G40&lt;=800,200+(G40-400)*100/(800-400),TRUE,300+(G40-800)*100/(1000-800)),1)</f>
        <v>8.8000000000000007</v>
      </c>
      <c r="N40" s="35" cm="1">
        <f t="array" aca="1" ref="N40" ca="1">ROUND(_xlfn.IFS(H40&lt;=80,H40*50/80,H40&lt;=200,50+(H40-80)*50/(200-80),H40&lt;=1130,100+(H40-200)*100/(1130-200),H40&lt;=2260,200+(H40-1130)*100/(2260-1130),TRUE,300+(H40-2260)*100/(3000-2260)),1)</f>
        <v>27.5</v>
      </c>
      <c r="O40" s="32">
        <f t="shared" ca="1" si="0"/>
        <v>134.30000000000001</v>
      </c>
      <c r="P40" s="33" t="str">
        <f t="shared" ca="1" si="1"/>
        <v>PM2,5</v>
      </c>
      <c r="Q40" s="42" t="str" cm="1">
        <f t="array" aca="1" ref="Q40" ca="1">_xlfn.IFS(O40&lt;=50,"Baik", O40&lt;=100,"Sedang", O40&lt;=200,"Tidak Sehat", O40&lt;=300,"Sangat Tidak Sehat", TRUE,"Berbahaya")</f>
        <v>Tidak Sehat</v>
      </c>
    </row>
    <row r="41" spans="1:17" x14ac:dyDescent="0.25">
      <c r="A41" s="41">
        <v>202301</v>
      </c>
      <c r="B41" s="33" t="s">
        <v>125</v>
      </c>
      <c r="C41" s="32">
        <f ca="1">ROUND('PM10'!$H$8*(-LN(1-RAND()))^(1/'PM10'!$H$7),0)</f>
        <v>27</v>
      </c>
      <c r="D41" s="35">
        <f ca="1">ROUND('PM2,5'!$H$8*(-LN(1-RAND()))^(1/'PM2,5'!$H$7),0)</f>
        <v>95</v>
      </c>
      <c r="E41" s="32">
        <f ca="1">ROUND(_xlfn.NORM.INV(RAND(),'SO2'!$H$4,'SO2'!$H$6),0)</f>
        <v>44</v>
      </c>
      <c r="F41" s="33">
        <f ca="1">ROUND(_xlfn.NORM.INV(RAND(),CO!$H$4,CO!$H$6),0)</f>
        <v>9</v>
      </c>
      <c r="G41" s="34">
        <f ca="1">ROUND('O3'!$H$8*(-LN(1-RAND()))^(1/'O3'!$H$7),0)</f>
        <v>24</v>
      </c>
      <c r="H41" s="33">
        <f ca="1">ROUND(_xlfn.NORM.INV(RAND(),'NO2'!$H$4,'NO2'!$H$6),0)</f>
        <v>22</v>
      </c>
      <c r="I41" s="34" cm="1">
        <f t="array" aca="1" ref="I41" ca="1">ROUND(_xlfn.IFS(C41&lt;=50, C41, C41&lt;=150, 50+(C41-50)*50/(150-50), C41&lt;=350, 100+(C41-150)*100/(350-150), C41&lt;=420, 200+(C41-350)*100/(420-350), TRUE, 300+(C41-420)*100/(500-420)), 1)</f>
        <v>27</v>
      </c>
      <c r="J41" s="35" cm="1">
        <f t="array" aca="1" ref="J41" ca="1">ROUND(_xlfn.IFS(D41&lt;=15.5, D41*50/15.5, D41&lt;=55.4, 50+(D41-15.5)*50/(55.4-15.5), D41&lt;=150.4, 100+(D41-55.4)*100/(150.4-55.4), D41&lt;=250.4, 200+(D41-150.4)*100/(250.4-150.4), TRUE, 300+(D41-250.4)*100/(500-250.4)), 1)</f>
        <v>141.69999999999999</v>
      </c>
      <c r="K41" s="34" cm="1">
        <f t="array" aca="1" ref="K41" ca="1">ROUND(_xlfn.IFS(E41&lt;=52, E41*50/52, E41&lt;=180, 50+(E41-52)*50/(180-52), E41&lt;=365, 100+(E41-180)*100/(365-180), E41&lt;=800, 200+(E41-365)*100/(800-365), TRUE, 300+(E41-800)*100/(1200-800)), 1)</f>
        <v>42.3</v>
      </c>
      <c r="L41" s="35" cm="1">
        <f t="array" aca="1" ref="L41" ca="1">ROUND(_xlfn.IFS(F41&lt;=4000,F41*50/4000,F41&lt;=8000,50+(F41-4000)*50/(8000-4000),F41&lt;=15000,100+(F41-8000)*100/(15000-8000),F41&lt;=30000,200+(F41-15000)*100/(30000-15000),TRUE,300+(F41-30000)*100/(45000-30000)),3)</f>
        <v>0.113</v>
      </c>
      <c r="M41" s="34" cm="1">
        <f t="array" aca="1" ref="M41" ca="1">ROUND(_xlfn.IFS(G41&lt;=120,G41*50/120,G41&lt;=235,50+(G41-120)*50/(235-120),G41&lt;=400,100+(G41-235)*100/(400-235),G41&lt;=800,200+(G41-400)*100/(800-400),TRUE,300+(G41-800)*100/(1000-800)),1)</f>
        <v>10</v>
      </c>
      <c r="N41" s="35" cm="1">
        <f t="array" aca="1" ref="N41" ca="1">ROUND(_xlfn.IFS(H41&lt;=80,H41*50/80,H41&lt;=200,50+(H41-80)*50/(200-80),H41&lt;=1130,100+(H41-200)*100/(1130-200),H41&lt;=2260,200+(H41-1130)*100/(2260-1130),TRUE,300+(H41-2260)*100/(3000-2260)),1)</f>
        <v>13.8</v>
      </c>
      <c r="O41" s="32">
        <f t="shared" ca="1" si="0"/>
        <v>141.69999999999999</v>
      </c>
      <c r="P41" s="33" t="str">
        <f t="shared" ca="1" si="1"/>
        <v>PM2,5</v>
      </c>
      <c r="Q41" s="42" t="str" cm="1">
        <f t="array" aca="1" ref="Q41" ca="1">_xlfn.IFS(O41&lt;=50,"Baik", O41&lt;=100,"Sedang", O41&lt;=200,"Tidak Sehat", O41&lt;=300,"Sangat Tidak Sehat", TRUE,"Berbahaya")</f>
        <v>Tidak Sehat</v>
      </c>
    </row>
    <row r="42" spans="1:17" x14ac:dyDescent="0.25">
      <c r="A42" s="41">
        <v>202301</v>
      </c>
      <c r="B42" s="33" t="s">
        <v>126</v>
      </c>
      <c r="C42" s="32">
        <f ca="1">ROUND('PM10'!$H$8*(-LN(1-RAND()))^(1/'PM10'!$H$7),0)</f>
        <v>66</v>
      </c>
      <c r="D42" s="35">
        <f ca="1">ROUND('PM2,5'!$H$8*(-LN(1-RAND()))^(1/'PM2,5'!$H$7),0)</f>
        <v>28</v>
      </c>
      <c r="E42" s="32">
        <f ca="1">ROUND(_xlfn.NORM.INV(RAND(),'SO2'!$H$4,'SO2'!$H$6),0)</f>
        <v>50</v>
      </c>
      <c r="F42" s="33">
        <f ca="1">ROUND(_xlfn.NORM.INV(RAND(),CO!$H$4,CO!$H$6),0)</f>
        <v>12</v>
      </c>
      <c r="G42" s="34">
        <f ca="1">ROUND('O3'!$H$8*(-LN(1-RAND()))^(1/'O3'!$H$7),0)</f>
        <v>12</v>
      </c>
      <c r="H42" s="33">
        <f ca="1">ROUND(_xlfn.NORM.INV(RAND(),'NO2'!$H$4,'NO2'!$H$6),0)</f>
        <v>26</v>
      </c>
      <c r="I42" s="34" cm="1">
        <f t="array" aca="1" ref="I42" ca="1">ROUND(_xlfn.IFS(C42&lt;=50, C42, C42&lt;=150, 50+(C42-50)*50/(150-50), C42&lt;=350, 100+(C42-150)*100/(350-150), C42&lt;=420, 200+(C42-350)*100/(420-350), TRUE, 300+(C42-420)*100/(500-420)), 1)</f>
        <v>58</v>
      </c>
      <c r="J42" s="35" cm="1">
        <f t="array" aca="1" ref="J42" ca="1">ROUND(_xlfn.IFS(D42&lt;=15.5, D42*50/15.5, D42&lt;=55.4, 50+(D42-15.5)*50/(55.4-15.5), D42&lt;=150.4, 100+(D42-55.4)*100/(150.4-55.4), D42&lt;=250.4, 200+(D42-150.4)*100/(250.4-150.4), TRUE, 300+(D42-250.4)*100/(500-250.4)), 1)</f>
        <v>65.7</v>
      </c>
      <c r="K42" s="34" cm="1">
        <f t="array" aca="1" ref="K42" ca="1">ROUND(_xlfn.IFS(E42&lt;=52, E42*50/52, E42&lt;=180, 50+(E42-52)*50/(180-52), E42&lt;=365, 100+(E42-180)*100/(365-180), E42&lt;=800, 200+(E42-365)*100/(800-365), TRUE, 300+(E42-800)*100/(1200-800)), 1)</f>
        <v>48.1</v>
      </c>
      <c r="L42" s="35" cm="1">
        <f t="array" aca="1" ref="L42" ca="1">ROUND(_xlfn.IFS(F42&lt;=4000,F42*50/4000,F42&lt;=8000,50+(F42-4000)*50/(8000-4000),F42&lt;=15000,100+(F42-8000)*100/(15000-8000),F42&lt;=30000,200+(F42-15000)*100/(30000-15000),TRUE,300+(F42-30000)*100/(45000-30000)),3)</f>
        <v>0.15</v>
      </c>
      <c r="M42" s="34" cm="1">
        <f t="array" aca="1" ref="M42" ca="1">ROUND(_xlfn.IFS(G42&lt;=120,G42*50/120,G42&lt;=235,50+(G42-120)*50/(235-120),G42&lt;=400,100+(G42-235)*100/(400-235),G42&lt;=800,200+(G42-400)*100/(800-400),TRUE,300+(G42-800)*100/(1000-800)),1)</f>
        <v>5</v>
      </c>
      <c r="N42" s="35" cm="1">
        <f t="array" aca="1" ref="N42" ca="1">ROUND(_xlfn.IFS(H42&lt;=80,H42*50/80,H42&lt;=200,50+(H42-80)*50/(200-80),H42&lt;=1130,100+(H42-200)*100/(1130-200),H42&lt;=2260,200+(H42-1130)*100/(2260-1130),TRUE,300+(H42-2260)*100/(3000-2260)),1)</f>
        <v>16.3</v>
      </c>
      <c r="O42" s="32">
        <f t="shared" ca="1" si="0"/>
        <v>65.7</v>
      </c>
      <c r="P42" s="33" t="str">
        <f t="shared" ca="1" si="1"/>
        <v>PM2,5</v>
      </c>
      <c r="Q42" s="42" t="str" cm="1">
        <f t="array" aca="1" ref="Q42" ca="1">_xlfn.IFS(O42&lt;=50,"Baik", O42&lt;=100,"Sedang", O42&lt;=200,"Tidak Sehat", O42&lt;=300,"Sangat Tidak Sehat", TRUE,"Berbahaya")</f>
        <v>Sedang</v>
      </c>
    </row>
    <row r="43" spans="1:17" x14ac:dyDescent="0.25">
      <c r="A43" s="41">
        <v>202301</v>
      </c>
      <c r="B43" s="33" t="s">
        <v>127</v>
      </c>
      <c r="C43" s="32">
        <f ca="1">ROUND('PM10'!$H$8*(-LN(1-RAND()))^(1/'PM10'!$H$7),0)</f>
        <v>49</v>
      </c>
      <c r="D43" s="35">
        <f ca="1">ROUND('PM2,5'!$H$8*(-LN(1-RAND()))^(1/'PM2,5'!$H$7),0)</f>
        <v>60</v>
      </c>
      <c r="E43" s="32">
        <f ca="1">ROUND(_xlfn.NORM.INV(RAND(),'SO2'!$H$4,'SO2'!$H$6),0)</f>
        <v>43</v>
      </c>
      <c r="F43" s="33">
        <f ca="1">ROUND(_xlfn.NORM.INV(RAND(),CO!$H$4,CO!$H$6),0)</f>
        <v>10</v>
      </c>
      <c r="G43" s="34">
        <f ca="1">ROUND('O3'!$H$8*(-LN(1-RAND()))^(1/'O3'!$H$7),0)</f>
        <v>35</v>
      </c>
      <c r="H43" s="33">
        <f ca="1">ROUND(_xlfn.NORM.INV(RAND(),'NO2'!$H$4,'NO2'!$H$6),0)</f>
        <v>30</v>
      </c>
      <c r="I43" s="34" cm="1">
        <f t="array" aca="1" ref="I43" ca="1">ROUND(_xlfn.IFS(C43&lt;=50, C43, C43&lt;=150, 50+(C43-50)*50/(150-50), C43&lt;=350, 100+(C43-150)*100/(350-150), C43&lt;=420, 200+(C43-350)*100/(420-350), TRUE, 300+(C43-420)*100/(500-420)), 1)</f>
        <v>49</v>
      </c>
      <c r="J43" s="35" cm="1">
        <f t="array" aca="1" ref="J43" ca="1">ROUND(_xlfn.IFS(D43&lt;=15.5, D43*50/15.5, D43&lt;=55.4, 50+(D43-15.5)*50/(55.4-15.5), D43&lt;=150.4, 100+(D43-55.4)*100/(150.4-55.4), D43&lt;=250.4, 200+(D43-150.4)*100/(250.4-150.4), TRUE, 300+(D43-250.4)*100/(500-250.4)), 1)</f>
        <v>104.8</v>
      </c>
      <c r="K43" s="34" cm="1">
        <f t="array" aca="1" ref="K43" ca="1">ROUND(_xlfn.IFS(E43&lt;=52, E43*50/52, E43&lt;=180, 50+(E43-52)*50/(180-52), E43&lt;=365, 100+(E43-180)*100/(365-180), E43&lt;=800, 200+(E43-365)*100/(800-365), TRUE, 300+(E43-800)*100/(1200-800)), 1)</f>
        <v>41.3</v>
      </c>
      <c r="L43" s="35" cm="1">
        <f t="array" aca="1" ref="L43" ca="1">ROUND(_xlfn.IFS(F43&lt;=4000,F43*50/4000,F43&lt;=8000,50+(F43-4000)*50/(8000-4000),F43&lt;=15000,100+(F43-8000)*100/(15000-8000),F43&lt;=30000,200+(F43-15000)*100/(30000-15000),TRUE,300+(F43-30000)*100/(45000-30000)),3)</f>
        <v>0.125</v>
      </c>
      <c r="M43" s="34" cm="1">
        <f t="array" aca="1" ref="M43" ca="1">ROUND(_xlfn.IFS(G43&lt;=120,G43*50/120,G43&lt;=235,50+(G43-120)*50/(235-120),G43&lt;=400,100+(G43-235)*100/(400-235),G43&lt;=800,200+(G43-400)*100/(800-400),TRUE,300+(G43-800)*100/(1000-800)),1)</f>
        <v>14.6</v>
      </c>
      <c r="N43" s="35" cm="1">
        <f t="array" aca="1" ref="N43" ca="1">ROUND(_xlfn.IFS(H43&lt;=80,H43*50/80,H43&lt;=200,50+(H43-80)*50/(200-80),H43&lt;=1130,100+(H43-200)*100/(1130-200),H43&lt;=2260,200+(H43-1130)*100/(2260-1130),TRUE,300+(H43-2260)*100/(3000-2260)),1)</f>
        <v>18.8</v>
      </c>
      <c r="O43" s="32">
        <f t="shared" ca="1" si="0"/>
        <v>104.8</v>
      </c>
      <c r="P43" s="33" t="str">
        <f t="shared" ca="1" si="1"/>
        <v>PM2,5</v>
      </c>
      <c r="Q43" s="42" t="str" cm="1">
        <f t="array" aca="1" ref="Q43" ca="1">_xlfn.IFS(O43&lt;=50,"Baik", O43&lt;=100,"Sedang", O43&lt;=200,"Tidak Sehat", O43&lt;=300,"Sangat Tidak Sehat", TRUE,"Berbahaya")</f>
        <v>Tidak Sehat</v>
      </c>
    </row>
    <row r="44" spans="1:17" x14ac:dyDescent="0.25">
      <c r="A44" s="41">
        <v>202301</v>
      </c>
      <c r="B44" s="33" t="s">
        <v>128</v>
      </c>
      <c r="C44" s="32">
        <f ca="1">ROUND('PM10'!$H$8*(-LN(1-RAND()))^(1/'PM10'!$H$7),0)</f>
        <v>65</v>
      </c>
      <c r="D44" s="35">
        <f ca="1">ROUND('PM2,5'!$H$8*(-LN(1-RAND()))^(1/'PM2,5'!$H$7),0)</f>
        <v>83</v>
      </c>
      <c r="E44" s="32">
        <f ca="1">ROUND(_xlfn.NORM.INV(RAND(),'SO2'!$H$4,'SO2'!$H$6),0)</f>
        <v>38</v>
      </c>
      <c r="F44" s="33">
        <f ca="1">ROUND(_xlfn.NORM.INV(RAND(),CO!$H$4,CO!$H$6),0)</f>
        <v>13</v>
      </c>
      <c r="G44" s="34">
        <f ca="1">ROUND('O3'!$H$8*(-LN(1-RAND()))^(1/'O3'!$H$7),0)</f>
        <v>16</v>
      </c>
      <c r="H44" s="33">
        <f ca="1">ROUND(_xlfn.NORM.INV(RAND(),'NO2'!$H$4,'NO2'!$H$6),0)</f>
        <v>28</v>
      </c>
      <c r="I44" s="34" cm="1">
        <f t="array" aca="1" ref="I44" ca="1">ROUND(_xlfn.IFS(C44&lt;=50, C44, C44&lt;=150, 50+(C44-50)*50/(150-50), C44&lt;=350, 100+(C44-150)*100/(350-150), C44&lt;=420, 200+(C44-350)*100/(420-350), TRUE, 300+(C44-420)*100/(500-420)), 1)</f>
        <v>57.5</v>
      </c>
      <c r="J44" s="35" cm="1">
        <f t="array" aca="1" ref="J44" ca="1">ROUND(_xlfn.IFS(D44&lt;=15.5, D44*50/15.5, D44&lt;=55.4, 50+(D44-15.5)*50/(55.4-15.5), D44&lt;=150.4, 100+(D44-55.4)*100/(150.4-55.4), D44&lt;=250.4, 200+(D44-150.4)*100/(250.4-150.4), TRUE, 300+(D44-250.4)*100/(500-250.4)), 1)</f>
        <v>129.1</v>
      </c>
      <c r="K44" s="34" cm="1">
        <f t="array" aca="1" ref="K44" ca="1">ROUND(_xlfn.IFS(E44&lt;=52, E44*50/52, E44&lt;=180, 50+(E44-52)*50/(180-52), E44&lt;=365, 100+(E44-180)*100/(365-180), E44&lt;=800, 200+(E44-365)*100/(800-365), TRUE, 300+(E44-800)*100/(1200-800)), 1)</f>
        <v>36.5</v>
      </c>
      <c r="L44" s="35" cm="1">
        <f t="array" aca="1" ref="L44" ca="1">ROUND(_xlfn.IFS(F44&lt;=4000,F44*50/4000,F44&lt;=8000,50+(F44-4000)*50/(8000-4000),F44&lt;=15000,100+(F44-8000)*100/(15000-8000),F44&lt;=30000,200+(F44-15000)*100/(30000-15000),TRUE,300+(F44-30000)*100/(45000-30000)),3)</f>
        <v>0.16300000000000001</v>
      </c>
      <c r="M44" s="34" cm="1">
        <f t="array" aca="1" ref="M44" ca="1">ROUND(_xlfn.IFS(G44&lt;=120,G44*50/120,G44&lt;=235,50+(G44-120)*50/(235-120),G44&lt;=400,100+(G44-235)*100/(400-235),G44&lt;=800,200+(G44-400)*100/(800-400),TRUE,300+(G44-800)*100/(1000-800)),1)</f>
        <v>6.7</v>
      </c>
      <c r="N44" s="35" cm="1">
        <f t="array" aca="1" ref="N44" ca="1">ROUND(_xlfn.IFS(H44&lt;=80,H44*50/80,H44&lt;=200,50+(H44-80)*50/(200-80),H44&lt;=1130,100+(H44-200)*100/(1130-200),H44&lt;=2260,200+(H44-1130)*100/(2260-1130),TRUE,300+(H44-2260)*100/(3000-2260)),1)</f>
        <v>17.5</v>
      </c>
      <c r="O44" s="32">
        <f t="shared" ca="1" si="0"/>
        <v>129.1</v>
      </c>
      <c r="P44" s="33" t="str">
        <f t="shared" ca="1" si="1"/>
        <v>PM2,5</v>
      </c>
      <c r="Q44" s="42" t="str" cm="1">
        <f t="array" aca="1" ref="Q44" ca="1">_xlfn.IFS(O44&lt;=50,"Baik", O44&lt;=100,"Sedang", O44&lt;=200,"Tidak Sehat", O44&lt;=300,"Sangat Tidak Sehat", TRUE,"Berbahaya")</f>
        <v>Tidak Sehat</v>
      </c>
    </row>
    <row r="45" spans="1:17" x14ac:dyDescent="0.25">
      <c r="A45" s="41">
        <v>202301</v>
      </c>
      <c r="B45" s="33" t="s">
        <v>129</v>
      </c>
      <c r="C45" s="32">
        <f ca="1">ROUND('PM10'!$H$8*(-LN(1-RAND()))^(1/'PM10'!$H$7),0)</f>
        <v>65</v>
      </c>
      <c r="D45" s="35">
        <f ca="1">ROUND('PM2,5'!$H$8*(-LN(1-RAND()))^(1/'PM2,5'!$H$7),0)</f>
        <v>104</v>
      </c>
      <c r="E45" s="32">
        <f ca="1">ROUND(_xlfn.NORM.INV(RAND(),'SO2'!$H$4,'SO2'!$H$6),0)</f>
        <v>38</v>
      </c>
      <c r="F45" s="33">
        <f ca="1">ROUND(_xlfn.NORM.INV(RAND(),CO!$H$4,CO!$H$6),0)</f>
        <v>10</v>
      </c>
      <c r="G45" s="34">
        <f ca="1">ROUND('O3'!$H$8*(-LN(1-RAND()))^(1/'O3'!$H$7),0)</f>
        <v>24</v>
      </c>
      <c r="H45" s="33">
        <f ca="1">ROUND(_xlfn.NORM.INV(RAND(),'NO2'!$H$4,'NO2'!$H$6),0)</f>
        <v>18</v>
      </c>
      <c r="I45" s="34" cm="1">
        <f t="array" aca="1" ref="I45" ca="1">ROUND(_xlfn.IFS(C45&lt;=50, C45, C45&lt;=150, 50+(C45-50)*50/(150-50), C45&lt;=350, 100+(C45-150)*100/(350-150), C45&lt;=420, 200+(C45-350)*100/(420-350), TRUE, 300+(C45-420)*100/(500-420)), 1)</f>
        <v>57.5</v>
      </c>
      <c r="J45" s="35" cm="1">
        <f t="array" aca="1" ref="J45" ca="1">ROUND(_xlfn.IFS(D45&lt;=15.5, D45*50/15.5, D45&lt;=55.4, 50+(D45-15.5)*50/(55.4-15.5), D45&lt;=150.4, 100+(D45-55.4)*100/(150.4-55.4), D45&lt;=250.4, 200+(D45-150.4)*100/(250.4-150.4), TRUE, 300+(D45-250.4)*100/(500-250.4)), 1)</f>
        <v>151.19999999999999</v>
      </c>
      <c r="K45" s="34" cm="1">
        <f t="array" aca="1" ref="K45" ca="1">ROUND(_xlfn.IFS(E45&lt;=52, E45*50/52, E45&lt;=180, 50+(E45-52)*50/(180-52), E45&lt;=365, 100+(E45-180)*100/(365-180), E45&lt;=800, 200+(E45-365)*100/(800-365), TRUE, 300+(E45-800)*100/(1200-800)), 1)</f>
        <v>36.5</v>
      </c>
      <c r="L45" s="35" cm="1">
        <f t="array" aca="1" ref="L45" ca="1">ROUND(_xlfn.IFS(F45&lt;=4000,F45*50/4000,F45&lt;=8000,50+(F45-4000)*50/(8000-4000),F45&lt;=15000,100+(F45-8000)*100/(15000-8000),F45&lt;=30000,200+(F45-15000)*100/(30000-15000),TRUE,300+(F45-30000)*100/(45000-30000)),3)</f>
        <v>0.125</v>
      </c>
      <c r="M45" s="34" cm="1">
        <f t="array" aca="1" ref="M45" ca="1">ROUND(_xlfn.IFS(G45&lt;=120,G45*50/120,G45&lt;=235,50+(G45-120)*50/(235-120),G45&lt;=400,100+(G45-235)*100/(400-235),G45&lt;=800,200+(G45-400)*100/(800-400),TRUE,300+(G45-800)*100/(1000-800)),1)</f>
        <v>10</v>
      </c>
      <c r="N45" s="35" cm="1">
        <f t="array" aca="1" ref="N45" ca="1">ROUND(_xlfn.IFS(H45&lt;=80,H45*50/80,H45&lt;=200,50+(H45-80)*50/(200-80),H45&lt;=1130,100+(H45-200)*100/(1130-200),H45&lt;=2260,200+(H45-1130)*100/(2260-1130),TRUE,300+(H45-2260)*100/(3000-2260)),1)</f>
        <v>11.3</v>
      </c>
      <c r="O45" s="32">
        <f t="shared" ca="1" si="0"/>
        <v>151.19999999999999</v>
      </c>
      <c r="P45" s="33" t="str">
        <f t="shared" ca="1" si="1"/>
        <v>PM2,5</v>
      </c>
      <c r="Q45" s="42" t="str" cm="1">
        <f t="array" aca="1" ref="Q45" ca="1">_xlfn.IFS(O45&lt;=50,"Baik", O45&lt;=100,"Sedang", O45&lt;=200,"Tidak Sehat", O45&lt;=300,"Sangat Tidak Sehat", TRUE,"Berbahaya")</f>
        <v>Tidak Sehat</v>
      </c>
    </row>
    <row r="46" spans="1:17" x14ac:dyDescent="0.25">
      <c r="A46" s="41">
        <v>202301</v>
      </c>
      <c r="B46" s="33" t="s">
        <v>130</v>
      </c>
      <c r="C46" s="32">
        <f ca="1">ROUND('PM10'!$H$8*(-LN(1-RAND()))^(1/'PM10'!$H$7),0)</f>
        <v>66</v>
      </c>
      <c r="D46" s="35">
        <f ca="1">ROUND('PM2,5'!$H$8*(-LN(1-RAND()))^(1/'PM2,5'!$H$7),0)</f>
        <v>70</v>
      </c>
      <c r="E46" s="32">
        <f ca="1">ROUND(_xlfn.NORM.INV(RAND(),'SO2'!$H$4,'SO2'!$H$6),0)</f>
        <v>40</v>
      </c>
      <c r="F46" s="33">
        <f ca="1">ROUND(_xlfn.NORM.INV(RAND(),CO!$H$4,CO!$H$6),0)</f>
        <v>15</v>
      </c>
      <c r="G46" s="34">
        <f ca="1">ROUND('O3'!$H$8*(-LN(1-RAND()))^(1/'O3'!$H$7),0)</f>
        <v>22</v>
      </c>
      <c r="H46" s="33">
        <f ca="1">ROUND(_xlfn.NORM.INV(RAND(),'NO2'!$H$4,'NO2'!$H$6),0)</f>
        <v>29</v>
      </c>
      <c r="I46" s="34" cm="1">
        <f t="array" aca="1" ref="I46" ca="1">ROUND(_xlfn.IFS(C46&lt;=50, C46, C46&lt;=150, 50+(C46-50)*50/(150-50), C46&lt;=350, 100+(C46-150)*100/(350-150), C46&lt;=420, 200+(C46-350)*100/(420-350), TRUE, 300+(C46-420)*100/(500-420)), 1)</f>
        <v>58</v>
      </c>
      <c r="J46" s="35" cm="1">
        <f t="array" aca="1" ref="J46" ca="1">ROUND(_xlfn.IFS(D46&lt;=15.5, D46*50/15.5, D46&lt;=55.4, 50+(D46-15.5)*50/(55.4-15.5), D46&lt;=150.4, 100+(D46-55.4)*100/(150.4-55.4), D46&lt;=250.4, 200+(D46-150.4)*100/(250.4-150.4), TRUE, 300+(D46-250.4)*100/(500-250.4)), 1)</f>
        <v>115.4</v>
      </c>
      <c r="K46" s="34" cm="1">
        <f t="array" aca="1" ref="K46" ca="1">ROUND(_xlfn.IFS(E46&lt;=52, E46*50/52, E46&lt;=180, 50+(E46-52)*50/(180-52), E46&lt;=365, 100+(E46-180)*100/(365-180), E46&lt;=800, 200+(E46-365)*100/(800-365), TRUE, 300+(E46-800)*100/(1200-800)), 1)</f>
        <v>38.5</v>
      </c>
      <c r="L46" s="35" cm="1">
        <f t="array" aca="1" ref="L46" ca="1">ROUND(_xlfn.IFS(F46&lt;=4000,F46*50/4000,F46&lt;=8000,50+(F46-4000)*50/(8000-4000),F46&lt;=15000,100+(F46-8000)*100/(15000-8000),F46&lt;=30000,200+(F46-15000)*100/(30000-15000),TRUE,300+(F46-30000)*100/(45000-30000)),3)</f>
        <v>0.188</v>
      </c>
      <c r="M46" s="34" cm="1">
        <f t="array" aca="1" ref="M46" ca="1">ROUND(_xlfn.IFS(G46&lt;=120,G46*50/120,G46&lt;=235,50+(G46-120)*50/(235-120),G46&lt;=400,100+(G46-235)*100/(400-235),G46&lt;=800,200+(G46-400)*100/(800-400),TRUE,300+(G46-800)*100/(1000-800)),1)</f>
        <v>9.1999999999999993</v>
      </c>
      <c r="N46" s="35" cm="1">
        <f t="array" aca="1" ref="N46" ca="1">ROUND(_xlfn.IFS(H46&lt;=80,H46*50/80,H46&lt;=200,50+(H46-80)*50/(200-80),H46&lt;=1130,100+(H46-200)*100/(1130-200),H46&lt;=2260,200+(H46-1130)*100/(2260-1130),TRUE,300+(H46-2260)*100/(3000-2260)),1)</f>
        <v>18.100000000000001</v>
      </c>
      <c r="O46" s="32">
        <f t="shared" ca="1" si="0"/>
        <v>115.4</v>
      </c>
      <c r="P46" s="33" t="str">
        <f t="shared" ca="1" si="1"/>
        <v>PM2,5</v>
      </c>
      <c r="Q46" s="42" t="str" cm="1">
        <f t="array" aca="1" ref="Q46" ca="1">_xlfn.IFS(O46&lt;=50,"Baik", O46&lt;=100,"Sedang", O46&lt;=200,"Tidak Sehat", O46&lt;=300,"Sangat Tidak Sehat", TRUE,"Berbahaya")</f>
        <v>Tidak Sehat</v>
      </c>
    </row>
    <row r="47" spans="1:17" x14ac:dyDescent="0.25">
      <c r="A47" s="41">
        <v>202301</v>
      </c>
      <c r="B47" s="33" t="s">
        <v>131</v>
      </c>
      <c r="C47" s="32">
        <f ca="1">ROUND('PM10'!$H$8*(-LN(1-RAND()))^(1/'PM10'!$H$7),0)</f>
        <v>62</v>
      </c>
      <c r="D47" s="35">
        <f ca="1">ROUND('PM2,5'!$H$8*(-LN(1-RAND()))^(1/'PM2,5'!$H$7),0)</f>
        <v>48</v>
      </c>
      <c r="E47" s="32">
        <f ca="1">ROUND(_xlfn.NORM.INV(RAND(),'SO2'!$H$4,'SO2'!$H$6),0)</f>
        <v>44</v>
      </c>
      <c r="F47" s="33">
        <f ca="1">ROUND(_xlfn.NORM.INV(RAND(),CO!$H$4,CO!$H$6),0)</f>
        <v>14</v>
      </c>
      <c r="G47" s="34">
        <f ca="1">ROUND('O3'!$H$8*(-LN(1-RAND()))^(1/'O3'!$H$7),0)</f>
        <v>27</v>
      </c>
      <c r="H47" s="33">
        <f ca="1">ROUND(_xlfn.NORM.INV(RAND(),'NO2'!$H$4,'NO2'!$H$6),0)</f>
        <v>21</v>
      </c>
      <c r="I47" s="34" cm="1">
        <f t="array" aca="1" ref="I47" ca="1">ROUND(_xlfn.IFS(C47&lt;=50, C47, C47&lt;=150, 50+(C47-50)*50/(150-50), C47&lt;=350, 100+(C47-150)*100/(350-150), C47&lt;=420, 200+(C47-350)*100/(420-350), TRUE, 300+(C47-420)*100/(500-420)), 1)</f>
        <v>56</v>
      </c>
      <c r="J47" s="35" cm="1">
        <f t="array" aca="1" ref="J47" ca="1">ROUND(_xlfn.IFS(D47&lt;=15.5, D47*50/15.5, D47&lt;=55.4, 50+(D47-15.5)*50/(55.4-15.5), D47&lt;=150.4, 100+(D47-55.4)*100/(150.4-55.4), D47&lt;=250.4, 200+(D47-150.4)*100/(250.4-150.4), TRUE, 300+(D47-250.4)*100/(500-250.4)), 1)</f>
        <v>90.7</v>
      </c>
      <c r="K47" s="34" cm="1">
        <f t="array" aca="1" ref="K47" ca="1">ROUND(_xlfn.IFS(E47&lt;=52, E47*50/52, E47&lt;=180, 50+(E47-52)*50/(180-52), E47&lt;=365, 100+(E47-180)*100/(365-180), E47&lt;=800, 200+(E47-365)*100/(800-365), TRUE, 300+(E47-800)*100/(1200-800)), 1)</f>
        <v>42.3</v>
      </c>
      <c r="L47" s="35" cm="1">
        <f t="array" aca="1" ref="L47" ca="1">ROUND(_xlfn.IFS(F47&lt;=4000,F47*50/4000,F47&lt;=8000,50+(F47-4000)*50/(8000-4000),F47&lt;=15000,100+(F47-8000)*100/(15000-8000),F47&lt;=30000,200+(F47-15000)*100/(30000-15000),TRUE,300+(F47-30000)*100/(45000-30000)),3)</f>
        <v>0.17499999999999999</v>
      </c>
      <c r="M47" s="34" cm="1">
        <f t="array" aca="1" ref="M47" ca="1">ROUND(_xlfn.IFS(G47&lt;=120,G47*50/120,G47&lt;=235,50+(G47-120)*50/(235-120),G47&lt;=400,100+(G47-235)*100/(400-235),G47&lt;=800,200+(G47-400)*100/(800-400),TRUE,300+(G47-800)*100/(1000-800)),1)</f>
        <v>11.3</v>
      </c>
      <c r="N47" s="35" cm="1">
        <f t="array" aca="1" ref="N47" ca="1">ROUND(_xlfn.IFS(H47&lt;=80,H47*50/80,H47&lt;=200,50+(H47-80)*50/(200-80),H47&lt;=1130,100+(H47-200)*100/(1130-200),H47&lt;=2260,200+(H47-1130)*100/(2260-1130),TRUE,300+(H47-2260)*100/(3000-2260)),1)</f>
        <v>13.1</v>
      </c>
      <c r="O47" s="32">
        <f t="shared" ca="1" si="0"/>
        <v>90.7</v>
      </c>
      <c r="P47" s="33" t="str">
        <f t="shared" ca="1" si="1"/>
        <v>PM2,5</v>
      </c>
      <c r="Q47" s="42" t="str" cm="1">
        <f t="array" aca="1" ref="Q47" ca="1">_xlfn.IFS(O47&lt;=50,"Baik", O47&lt;=100,"Sedang", O47&lt;=200,"Tidak Sehat", O47&lt;=300,"Sangat Tidak Sehat", TRUE,"Berbahaya")</f>
        <v>Sedang</v>
      </c>
    </row>
    <row r="48" spans="1:17" x14ac:dyDescent="0.25">
      <c r="A48" s="41">
        <v>202301</v>
      </c>
      <c r="B48" s="33" t="s">
        <v>132</v>
      </c>
      <c r="C48" s="32">
        <f ca="1">ROUND('PM10'!$H$8*(-LN(1-RAND()))^(1/'PM10'!$H$7),0)</f>
        <v>47</v>
      </c>
      <c r="D48" s="35">
        <f ca="1">ROUND('PM2,5'!$H$8*(-LN(1-RAND()))^(1/'PM2,5'!$H$7),0)</f>
        <v>57</v>
      </c>
      <c r="E48" s="32">
        <f ca="1">ROUND(_xlfn.NORM.INV(RAND(),'SO2'!$H$4,'SO2'!$H$6),0)</f>
        <v>49</v>
      </c>
      <c r="F48" s="33">
        <f ca="1">ROUND(_xlfn.NORM.INV(RAND(),CO!$H$4,CO!$H$6),0)</f>
        <v>19</v>
      </c>
      <c r="G48" s="34">
        <f ca="1">ROUND('O3'!$H$8*(-LN(1-RAND()))^(1/'O3'!$H$7),0)</f>
        <v>29</v>
      </c>
      <c r="H48" s="33">
        <f ca="1">ROUND(_xlfn.NORM.INV(RAND(),'NO2'!$H$4,'NO2'!$H$6),0)</f>
        <v>16</v>
      </c>
      <c r="I48" s="34" cm="1">
        <f t="array" aca="1" ref="I48" ca="1">ROUND(_xlfn.IFS(C48&lt;=50, C48, C48&lt;=150, 50+(C48-50)*50/(150-50), C48&lt;=350, 100+(C48-150)*100/(350-150), C48&lt;=420, 200+(C48-350)*100/(420-350), TRUE, 300+(C48-420)*100/(500-420)), 1)</f>
        <v>47</v>
      </c>
      <c r="J48" s="35" cm="1">
        <f t="array" aca="1" ref="J48" ca="1">ROUND(_xlfn.IFS(D48&lt;=15.5, D48*50/15.5, D48&lt;=55.4, 50+(D48-15.5)*50/(55.4-15.5), D48&lt;=150.4, 100+(D48-55.4)*100/(150.4-55.4), D48&lt;=250.4, 200+(D48-150.4)*100/(250.4-150.4), TRUE, 300+(D48-250.4)*100/(500-250.4)), 1)</f>
        <v>101.7</v>
      </c>
      <c r="K48" s="34" cm="1">
        <f t="array" aca="1" ref="K48" ca="1">ROUND(_xlfn.IFS(E48&lt;=52, E48*50/52, E48&lt;=180, 50+(E48-52)*50/(180-52), E48&lt;=365, 100+(E48-180)*100/(365-180), E48&lt;=800, 200+(E48-365)*100/(800-365), TRUE, 300+(E48-800)*100/(1200-800)), 1)</f>
        <v>47.1</v>
      </c>
      <c r="L48" s="35" cm="1">
        <f t="array" aca="1" ref="L48" ca="1">ROUND(_xlfn.IFS(F48&lt;=4000,F48*50/4000,F48&lt;=8000,50+(F48-4000)*50/(8000-4000),F48&lt;=15000,100+(F48-8000)*100/(15000-8000),F48&lt;=30000,200+(F48-15000)*100/(30000-15000),TRUE,300+(F48-30000)*100/(45000-30000)),3)</f>
        <v>0.23799999999999999</v>
      </c>
      <c r="M48" s="34" cm="1">
        <f t="array" aca="1" ref="M48" ca="1">ROUND(_xlfn.IFS(G48&lt;=120,G48*50/120,G48&lt;=235,50+(G48-120)*50/(235-120),G48&lt;=400,100+(G48-235)*100/(400-235),G48&lt;=800,200+(G48-400)*100/(800-400),TRUE,300+(G48-800)*100/(1000-800)),1)</f>
        <v>12.1</v>
      </c>
      <c r="N48" s="35" cm="1">
        <f t="array" aca="1" ref="N48" ca="1">ROUND(_xlfn.IFS(H48&lt;=80,H48*50/80,H48&lt;=200,50+(H48-80)*50/(200-80),H48&lt;=1130,100+(H48-200)*100/(1130-200),H48&lt;=2260,200+(H48-1130)*100/(2260-1130),TRUE,300+(H48-2260)*100/(3000-2260)),1)</f>
        <v>10</v>
      </c>
      <c r="O48" s="32">
        <f t="shared" ca="1" si="0"/>
        <v>101.7</v>
      </c>
      <c r="P48" s="33" t="str">
        <f t="shared" ca="1" si="1"/>
        <v>PM2,5</v>
      </c>
      <c r="Q48" s="42" t="str" cm="1">
        <f t="array" aca="1" ref="Q48" ca="1">_xlfn.IFS(O48&lt;=50,"Baik", O48&lt;=100,"Sedang", O48&lt;=200,"Tidak Sehat", O48&lt;=300,"Sangat Tidak Sehat", TRUE,"Berbahaya")</f>
        <v>Tidak Sehat</v>
      </c>
    </row>
    <row r="49" spans="1:17" x14ac:dyDescent="0.25">
      <c r="A49" s="41">
        <v>202301</v>
      </c>
      <c r="B49" s="33" t="s">
        <v>133</v>
      </c>
      <c r="C49" s="32">
        <f ca="1">ROUND('PM10'!$H$8*(-LN(1-RAND()))^(1/'PM10'!$H$7),0)</f>
        <v>75</v>
      </c>
      <c r="D49" s="35">
        <f ca="1">ROUND('PM2,5'!$H$8*(-LN(1-RAND()))^(1/'PM2,5'!$H$7),0)</f>
        <v>51</v>
      </c>
      <c r="E49" s="32">
        <f ca="1">ROUND(_xlfn.NORM.INV(RAND(),'SO2'!$H$4,'SO2'!$H$6),0)</f>
        <v>38</v>
      </c>
      <c r="F49" s="33">
        <f ca="1">ROUND(_xlfn.NORM.INV(RAND(),CO!$H$4,CO!$H$6),0)</f>
        <v>12</v>
      </c>
      <c r="G49" s="34">
        <f ca="1">ROUND('O3'!$H$8*(-LN(1-RAND()))^(1/'O3'!$H$7),0)</f>
        <v>24</v>
      </c>
      <c r="H49" s="33">
        <f ca="1">ROUND(_xlfn.NORM.INV(RAND(),'NO2'!$H$4,'NO2'!$H$6),0)</f>
        <v>40</v>
      </c>
      <c r="I49" s="34" cm="1">
        <f t="array" aca="1" ref="I49" ca="1">ROUND(_xlfn.IFS(C49&lt;=50, C49, C49&lt;=150, 50+(C49-50)*50/(150-50), C49&lt;=350, 100+(C49-150)*100/(350-150), C49&lt;=420, 200+(C49-350)*100/(420-350), TRUE, 300+(C49-420)*100/(500-420)), 1)</f>
        <v>62.5</v>
      </c>
      <c r="J49" s="35" cm="1">
        <f t="array" aca="1" ref="J49" ca="1">ROUND(_xlfn.IFS(D49&lt;=15.5, D49*50/15.5, D49&lt;=55.4, 50+(D49-15.5)*50/(55.4-15.5), D49&lt;=150.4, 100+(D49-55.4)*100/(150.4-55.4), D49&lt;=250.4, 200+(D49-150.4)*100/(250.4-150.4), TRUE, 300+(D49-250.4)*100/(500-250.4)), 1)</f>
        <v>94.5</v>
      </c>
      <c r="K49" s="34" cm="1">
        <f t="array" aca="1" ref="K49" ca="1">ROUND(_xlfn.IFS(E49&lt;=52, E49*50/52, E49&lt;=180, 50+(E49-52)*50/(180-52), E49&lt;=365, 100+(E49-180)*100/(365-180), E49&lt;=800, 200+(E49-365)*100/(800-365), TRUE, 300+(E49-800)*100/(1200-800)), 1)</f>
        <v>36.5</v>
      </c>
      <c r="L49" s="35" cm="1">
        <f t="array" aca="1" ref="L49" ca="1">ROUND(_xlfn.IFS(F49&lt;=4000,F49*50/4000,F49&lt;=8000,50+(F49-4000)*50/(8000-4000),F49&lt;=15000,100+(F49-8000)*100/(15000-8000),F49&lt;=30000,200+(F49-15000)*100/(30000-15000),TRUE,300+(F49-30000)*100/(45000-30000)),3)</f>
        <v>0.15</v>
      </c>
      <c r="M49" s="34" cm="1">
        <f t="array" aca="1" ref="M49" ca="1">ROUND(_xlfn.IFS(G49&lt;=120,G49*50/120,G49&lt;=235,50+(G49-120)*50/(235-120),G49&lt;=400,100+(G49-235)*100/(400-235),G49&lt;=800,200+(G49-400)*100/(800-400),TRUE,300+(G49-800)*100/(1000-800)),1)</f>
        <v>10</v>
      </c>
      <c r="N49" s="35" cm="1">
        <f t="array" aca="1" ref="N49" ca="1">ROUND(_xlfn.IFS(H49&lt;=80,H49*50/80,H49&lt;=200,50+(H49-80)*50/(200-80),H49&lt;=1130,100+(H49-200)*100/(1130-200),H49&lt;=2260,200+(H49-1130)*100/(2260-1130),TRUE,300+(H49-2260)*100/(3000-2260)),1)</f>
        <v>25</v>
      </c>
      <c r="O49" s="32">
        <f t="shared" ca="1" si="0"/>
        <v>94.5</v>
      </c>
      <c r="P49" s="33" t="str">
        <f t="shared" ca="1" si="1"/>
        <v>PM2,5</v>
      </c>
      <c r="Q49" s="42" t="str" cm="1">
        <f t="array" aca="1" ref="Q49" ca="1">_xlfn.IFS(O49&lt;=50,"Baik", O49&lt;=100,"Sedang", O49&lt;=200,"Tidak Sehat", O49&lt;=300,"Sangat Tidak Sehat", TRUE,"Berbahaya")</f>
        <v>Sedang</v>
      </c>
    </row>
    <row r="50" spans="1:17" x14ac:dyDescent="0.25">
      <c r="A50" s="41">
        <v>202301</v>
      </c>
      <c r="B50" s="33" t="s">
        <v>134</v>
      </c>
      <c r="C50" s="32">
        <f ca="1">ROUND('PM10'!$H$8*(-LN(1-RAND()))^(1/'PM10'!$H$7),0)</f>
        <v>63</v>
      </c>
      <c r="D50" s="35">
        <f ca="1">ROUND('PM2,5'!$H$8*(-LN(1-RAND()))^(1/'PM2,5'!$H$7),0)</f>
        <v>109</v>
      </c>
      <c r="E50" s="32">
        <f ca="1">ROUND(_xlfn.NORM.INV(RAND(),'SO2'!$H$4,'SO2'!$H$6),0)</f>
        <v>43</v>
      </c>
      <c r="F50" s="33">
        <f ca="1">ROUND(_xlfn.NORM.INV(RAND(),CO!$H$4,CO!$H$6),0)</f>
        <v>12</v>
      </c>
      <c r="G50" s="34">
        <f ca="1">ROUND('O3'!$H$8*(-LN(1-RAND()))^(1/'O3'!$H$7),0)</f>
        <v>20</v>
      </c>
      <c r="H50" s="33">
        <f ca="1">ROUND(_xlfn.NORM.INV(RAND(),'NO2'!$H$4,'NO2'!$H$6),0)</f>
        <v>28</v>
      </c>
      <c r="I50" s="34" cm="1">
        <f t="array" aca="1" ref="I50" ca="1">ROUND(_xlfn.IFS(C50&lt;=50, C50, C50&lt;=150, 50+(C50-50)*50/(150-50), C50&lt;=350, 100+(C50-150)*100/(350-150), C50&lt;=420, 200+(C50-350)*100/(420-350), TRUE, 300+(C50-420)*100/(500-420)), 1)</f>
        <v>56.5</v>
      </c>
      <c r="J50" s="35" cm="1">
        <f t="array" aca="1" ref="J50" ca="1">ROUND(_xlfn.IFS(D50&lt;=15.5, D50*50/15.5, D50&lt;=55.4, 50+(D50-15.5)*50/(55.4-15.5), D50&lt;=150.4, 100+(D50-55.4)*100/(150.4-55.4), D50&lt;=250.4, 200+(D50-150.4)*100/(250.4-150.4), TRUE, 300+(D50-250.4)*100/(500-250.4)), 1)</f>
        <v>156.4</v>
      </c>
      <c r="K50" s="34" cm="1">
        <f t="array" aca="1" ref="K50" ca="1">ROUND(_xlfn.IFS(E50&lt;=52, E50*50/52, E50&lt;=180, 50+(E50-52)*50/(180-52), E50&lt;=365, 100+(E50-180)*100/(365-180), E50&lt;=800, 200+(E50-365)*100/(800-365), TRUE, 300+(E50-800)*100/(1200-800)), 1)</f>
        <v>41.3</v>
      </c>
      <c r="L50" s="35" cm="1">
        <f t="array" aca="1" ref="L50" ca="1">ROUND(_xlfn.IFS(F50&lt;=4000,F50*50/4000,F50&lt;=8000,50+(F50-4000)*50/(8000-4000),F50&lt;=15000,100+(F50-8000)*100/(15000-8000),F50&lt;=30000,200+(F50-15000)*100/(30000-15000),TRUE,300+(F50-30000)*100/(45000-30000)),3)</f>
        <v>0.15</v>
      </c>
      <c r="M50" s="34" cm="1">
        <f t="array" aca="1" ref="M50" ca="1">ROUND(_xlfn.IFS(G50&lt;=120,G50*50/120,G50&lt;=235,50+(G50-120)*50/(235-120),G50&lt;=400,100+(G50-235)*100/(400-235),G50&lt;=800,200+(G50-400)*100/(800-400),TRUE,300+(G50-800)*100/(1000-800)),1)</f>
        <v>8.3000000000000007</v>
      </c>
      <c r="N50" s="35" cm="1">
        <f t="array" aca="1" ref="N50" ca="1">ROUND(_xlfn.IFS(H50&lt;=80,H50*50/80,H50&lt;=200,50+(H50-80)*50/(200-80),H50&lt;=1130,100+(H50-200)*100/(1130-200),H50&lt;=2260,200+(H50-1130)*100/(2260-1130),TRUE,300+(H50-2260)*100/(3000-2260)),1)</f>
        <v>17.5</v>
      </c>
      <c r="O50" s="32">
        <f t="shared" ca="1" si="0"/>
        <v>156.4</v>
      </c>
      <c r="P50" s="33" t="str">
        <f t="shared" ca="1" si="1"/>
        <v>PM2,5</v>
      </c>
      <c r="Q50" s="42" t="str" cm="1">
        <f t="array" aca="1" ref="Q50" ca="1">_xlfn.IFS(O50&lt;=50,"Baik", O50&lt;=100,"Sedang", O50&lt;=200,"Tidak Sehat", O50&lt;=300,"Sangat Tidak Sehat", TRUE,"Berbahaya")</f>
        <v>Tidak Sehat</v>
      </c>
    </row>
    <row r="51" spans="1:17" x14ac:dyDescent="0.25">
      <c r="A51" s="41">
        <v>202301</v>
      </c>
      <c r="B51" s="33" t="s">
        <v>135</v>
      </c>
      <c r="C51" s="32">
        <f ca="1">ROUND('PM10'!$H$8*(-LN(1-RAND()))^(1/'PM10'!$H$7),0)</f>
        <v>40</v>
      </c>
      <c r="D51" s="35">
        <f ca="1">ROUND('PM2,5'!$H$8*(-LN(1-RAND()))^(1/'PM2,5'!$H$7),0)</f>
        <v>61</v>
      </c>
      <c r="E51" s="32">
        <f ca="1">ROUND(_xlfn.NORM.INV(RAND(),'SO2'!$H$4,'SO2'!$H$6),0)</f>
        <v>38</v>
      </c>
      <c r="F51" s="33">
        <f ca="1">ROUND(_xlfn.NORM.INV(RAND(),CO!$H$4,CO!$H$6),0)</f>
        <v>11</v>
      </c>
      <c r="G51" s="34">
        <f ca="1">ROUND('O3'!$H$8*(-LN(1-RAND()))^(1/'O3'!$H$7),0)</f>
        <v>42</v>
      </c>
      <c r="H51" s="33">
        <f ca="1">ROUND(_xlfn.NORM.INV(RAND(),'NO2'!$H$4,'NO2'!$H$6),0)</f>
        <v>40</v>
      </c>
      <c r="I51" s="34" cm="1">
        <f t="array" aca="1" ref="I51" ca="1">ROUND(_xlfn.IFS(C51&lt;=50, C51, C51&lt;=150, 50+(C51-50)*50/(150-50), C51&lt;=350, 100+(C51-150)*100/(350-150), C51&lt;=420, 200+(C51-350)*100/(420-350), TRUE, 300+(C51-420)*100/(500-420)), 1)</f>
        <v>40</v>
      </c>
      <c r="J51" s="35" cm="1">
        <f t="array" aca="1" ref="J51" ca="1">ROUND(_xlfn.IFS(D51&lt;=15.5, D51*50/15.5, D51&lt;=55.4, 50+(D51-15.5)*50/(55.4-15.5), D51&lt;=150.4, 100+(D51-55.4)*100/(150.4-55.4), D51&lt;=250.4, 200+(D51-150.4)*100/(250.4-150.4), TRUE, 300+(D51-250.4)*100/(500-250.4)), 1)</f>
        <v>105.9</v>
      </c>
      <c r="K51" s="34" cm="1">
        <f t="array" aca="1" ref="K51" ca="1">ROUND(_xlfn.IFS(E51&lt;=52, E51*50/52, E51&lt;=180, 50+(E51-52)*50/(180-52), E51&lt;=365, 100+(E51-180)*100/(365-180), E51&lt;=800, 200+(E51-365)*100/(800-365), TRUE, 300+(E51-800)*100/(1200-800)), 1)</f>
        <v>36.5</v>
      </c>
      <c r="L51" s="35" cm="1">
        <f t="array" aca="1" ref="L51" ca="1">ROUND(_xlfn.IFS(F51&lt;=4000,F51*50/4000,F51&lt;=8000,50+(F51-4000)*50/(8000-4000),F51&lt;=15000,100+(F51-8000)*100/(15000-8000),F51&lt;=30000,200+(F51-15000)*100/(30000-15000),TRUE,300+(F51-30000)*100/(45000-30000)),3)</f>
        <v>0.13800000000000001</v>
      </c>
      <c r="M51" s="34" cm="1">
        <f t="array" aca="1" ref="M51" ca="1">ROUND(_xlfn.IFS(G51&lt;=120,G51*50/120,G51&lt;=235,50+(G51-120)*50/(235-120),G51&lt;=400,100+(G51-235)*100/(400-235),G51&lt;=800,200+(G51-400)*100/(800-400),TRUE,300+(G51-800)*100/(1000-800)),1)</f>
        <v>17.5</v>
      </c>
      <c r="N51" s="35" cm="1">
        <f t="array" aca="1" ref="N51" ca="1">ROUND(_xlfn.IFS(H51&lt;=80,H51*50/80,H51&lt;=200,50+(H51-80)*50/(200-80),H51&lt;=1130,100+(H51-200)*100/(1130-200),H51&lt;=2260,200+(H51-1130)*100/(2260-1130),TRUE,300+(H51-2260)*100/(3000-2260)),1)</f>
        <v>25</v>
      </c>
      <c r="O51" s="32">
        <f t="shared" ca="1" si="0"/>
        <v>105.9</v>
      </c>
      <c r="P51" s="33" t="str">
        <f t="shared" ca="1" si="1"/>
        <v>PM2,5</v>
      </c>
      <c r="Q51" s="42" t="str" cm="1">
        <f t="array" aca="1" ref="Q51" ca="1">_xlfn.IFS(O51&lt;=50,"Baik", O51&lt;=100,"Sedang", O51&lt;=200,"Tidak Sehat", O51&lt;=300,"Sangat Tidak Sehat", TRUE,"Berbahaya")</f>
        <v>Tidak Sehat</v>
      </c>
    </row>
    <row r="52" spans="1:17" x14ac:dyDescent="0.25">
      <c r="A52" s="41">
        <v>202301</v>
      </c>
      <c r="B52" s="33" t="s">
        <v>136</v>
      </c>
      <c r="C52" s="32">
        <f ca="1">ROUND('PM10'!$H$8*(-LN(1-RAND()))^(1/'PM10'!$H$7),0)</f>
        <v>36</v>
      </c>
      <c r="D52" s="35">
        <f ca="1">ROUND('PM2,5'!$H$8*(-LN(1-RAND()))^(1/'PM2,5'!$H$7),0)</f>
        <v>98</v>
      </c>
      <c r="E52" s="32">
        <f ca="1">ROUND(_xlfn.NORM.INV(RAND(),'SO2'!$H$4,'SO2'!$H$6),0)</f>
        <v>37</v>
      </c>
      <c r="F52" s="33">
        <f ca="1">ROUND(_xlfn.NORM.INV(RAND(),CO!$H$4,CO!$H$6),0)</f>
        <v>8</v>
      </c>
      <c r="G52" s="34">
        <f ca="1">ROUND('O3'!$H$8*(-LN(1-RAND()))^(1/'O3'!$H$7),0)</f>
        <v>32</v>
      </c>
      <c r="H52" s="33">
        <f ca="1">ROUND(_xlfn.NORM.INV(RAND(),'NO2'!$H$4,'NO2'!$H$6),0)</f>
        <v>21</v>
      </c>
      <c r="I52" s="34" cm="1">
        <f t="array" aca="1" ref="I52" ca="1">ROUND(_xlfn.IFS(C52&lt;=50, C52, C52&lt;=150, 50+(C52-50)*50/(150-50), C52&lt;=350, 100+(C52-150)*100/(350-150), C52&lt;=420, 200+(C52-350)*100/(420-350), TRUE, 300+(C52-420)*100/(500-420)), 1)</f>
        <v>36</v>
      </c>
      <c r="J52" s="35" cm="1">
        <f t="array" aca="1" ref="J52" ca="1">ROUND(_xlfn.IFS(D52&lt;=15.5, D52*50/15.5, D52&lt;=55.4, 50+(D52-15.5)*50/(55.4-15.5), D52&lt;=150.4, 100+(D52-55.4)*100/(150.4-55.4), D52&lt;=250.4, 200+(D52-150.4)*100/(250.4-150.4), TRUE, 300+(D52-250.4)*100/(500-250.4)), 1)</f>
        <v>144.80000000000001</v>
      </c>
      <c r="K52" s="34" cm="1">
        <f t="array" aca="1" ref="K52" ca="1">ROUND(_xlfn.IFS(E52&lt;=52, E52*50/52, E52&lt;=180, 50+(E52-52)*50/(180-52), E52&lt;=365, 100+(E52-180)*100/(365-180), E52&lt;=800, 200+(E52-365)*100/(800-365), TRUE, 300+(E52-800)*100/(1200-800)), 1)</f>
        <v>35.6</v>
      </c>
      <c r="L52" s="35" cm="1">
        <f t="array" aca="1" ref="L52" ca="1">ROUND(_xlfn.IFS(F52&lt;=4000,F52*50/4000,F52&lt;=8000,50+(F52-4000)*50/(8000-4000),F52&lt;=15000,100+(F52-8000)*100/(15000-8000),F52&lt;=30000,200+(F52-15000)*100/(30000-15000),TRUE,300+(F52-30000)*100/(45000-30000)),3)</f>
        <v>0.1</v>
      </c>
      <c r="M52" s="34" cm="1">
        <f t="array" aca="1" ref="M52" ca="1">ROUND(_xlfn.IFS(G52&lt;=120,G52*50/120,G52&lt;=235,50+(G52-120)*50/(235-120),G52&lt;=400,100+(G52-235)*100/(400-235),G52&lt;=800,200+(G52-400)*100/(800-400),TRUE,300+(G52-800)*100/(1000-800)),1)</f>
        <v>13.3</v>
      </c>
      <c r="N52" s="35" cm="1">
        <f t="array" aca="1" ref="N52" ca="1">ROUND(_xlfn.IFS(H52&lt;=80,H52*50/80,H52&lt;=200,50+(H52-80)*50/(200-80),H52&lt;=1130,100+(H52-200)*100/(1130-200),H52&lt;=2260,200+(H52-1130)*100/(2260-1130),TRUE,300+(H52-2260)*100/(3000-2260)),1)</f>
        <v>13.1</v>
      </c>
      <c r="O52" s="32">
        <f t="shared" ca="1" si="0"/>
        <v>144.80000000000001</v>
      </c>
      <c r="P52" s="33" t="str">
        <f t="shared" ca="1" si="1"/>
        <v>PM2,5</v>
      </c>
      <c r="Q52" s="42" t="str" cm="1">
        <f t="array" aca="1" ref="Q52" ca="1">_xlfn.IFS(O52&lt;=50,"Baik", O52&lt;=100,"Sedang", O52&lt;=200,"Tidak Sehat", O52&lt;=300,"Sangat Tidak Sehat", TRUE,"Berbahaya")</f>
        <v>Tidak Sehat</v>
      </c>
    </row>
    <row r="53" spans="1:17" x14ac:dyDescent="0.25">
      <c r="A53" s="41">
        <v>202301</v>
      </c>
      <c r="B53" s="33" t="s">
        <v>137</v>
      </c>
      <c r="C53" s="32">
        <f ca="1">ROUND('PM10'!$H$8*(-LN(1-RAND()))^(1/'PM10'!$H$7),0)</f>
        <v>54</v>
      </c>
      <c r="D53" s="35">
        <f ca="1">ROUND('PM2,5'!$H$8*(-LN(1-RAND()))^(1/'PM2,5'!$H$7),0)</f>
        <v>53</v>
      </c>
      <c r="E53" s="32">
        <f ca="1">ROUND(_xlfn.NORM.INV(RAND(),'SO2'!$H$4,'SO2'!$H$6),0)</f>
        <v>48</v>
      </c>
      <c r="F53" s="33">
        <f ca="1">ROUND(_xlfn.NORM.INV(RAND(),CO!$H$4,CO!$H$6),0)</f>
        <v>7</v>
      </c>
      <c r="G53" s="34">
        <f ca="1">ROUND('O3'!$H$8*(-LN(1-RAND()))^(1/'O3'!$H$7),0)</f>
        <v>35</v>
      </c>
      <c r="H53" s="33">
        <f ca="1">ROUND(_xlfn.NORM.INV(RAND(),'NO2'!$H$4,'NO2'!$H$6),0)</f>
        <v>18</v>
      </c>
      <c r="I53" s="34" cm="1">
        <f t="array" aca="1" ref="I53" ca="1">ROUND(_xlfn.IFS(C53&lt;=50, C53, C53&lt;=150, 50+(C53-50)*50/(150-50), C53&lt;=350, 100+(C53-150)*100/(350-150), C53&lt;=420, 200+(C53-350)*100/(420-350), TRUE, 300+(C53-420)*100/(500-420)), 1)</f>
        <v>52</v>
      </c>
      <c r="J53" s="35" cm="1">
        <f t="array" aca="1" ref="J53" ca="1">ROUND(_xlfn.IFS(D53&lt;=15.5, D53*50/15.5, D53&lt;=55.4, 50+(D53-15.5)*50/(55.4-15.5), D53&lt;=150.4, 100+(D53-55.4)*100/(150.4-55.4), D53&lt;=250.4, 200+(D53-150.4)*100/(250.4-150.4), TRUE, 300+(D53-250.4)*100/(500-250.4)), 1)</f>
        <v>97</v>
      </c>
      <c r="K53" s="34" cm="1">
        <f t="array" aca="1" ref="K53" ca="1">ROUND(_xlfn.IFS(E53&lt;=52, E53*50/52, E53&lt;=180, 50+(E53-52)*50/(180-52), E53&lt;=365, 100+(E53-180)*100/(365-180), E53&lt;=800, 200+(E53-365)*100/(800-365), TRUE, 300+(E53-800)*100/(1200-800)), 1)</f>
        <v>46.2</v>
      </c>
      <c r="L53" s="35" cm="1">
        <f t="array" aca="1" ref="L53" ca="1">ROUND(_xlfn.IFS(F53&lt;=4000,F53*50/4000,F53&lt;=8000,50+(F53-4000)*50/(8000-4000),F53&lt;=15000,100+(F53-8000)*100/(15000-8000),F53&lt;=30000,200+(F53-15000)*100/(30000-15000),TRUE,300+(F53-30000)*100/(45000-30000)),3)</f>
        <v>8.7999999999999995E-2</v>
      </c>
      <c r="M53" s="34" cm="1">
        <f t="array" aca="1" ref="M53" ca="1">ROUND(_xlfn.IFS(G53&lt;=120,G53*50/120,G53&lt;=235,50+(G53-120)*50/(235-120),G53&lt;=400,100+(G53-235)*100/(400-235),G53&lt;=800,200+(G53-400)*100/(800-400),TRUE,300+(G53-800)*100/(1000-800)),1)</f>
        <v>14.6</v>
      </c>
      <c r="N53" s="35" cm="1">
        <f t="array" aca="1" ref="N53" ca="1">ROUND(_xlfn.IFS(H53&lt;=80,H53*50/80,H53&lt;=200,50+(H53-80)*50/(200-80),H53&lt;=1130,100+(H53-200)*100/(1130-200),H53&lt;=2260,200+(H53-1130)*100/(2260-1130),TRUE,300+(H53-2260)*100/(3000-2260)),1)</f>
        <v>11.3</v>
      </c>
      <c r="O53" s="32">
        <f t="shared" ca="1" si="0"/>
        <v>97</v>
      </c>
      <c r="P53" s="33" t="str">
        <f t="shared" ca="1" si="1"/>
        <v>PM2,5</v>
      </c>
      <c r="Q53" s="42" t="str" cm="1">
        <f t="array" aca="1" ref="Q53" ca="1">_xlfn.IFS(O53&lt;=50,"Baik", O53&lt;=100,"Sedang", O53&lt;=200,"Tidak Sehat", O53&lt;=300,"Sangat Tidak Sehat", TRUE,"Berbahaya")</f>
        <v>Sedang</v>
      </c>
    </row>
    <row r="54" spans="1:17" x14ac:dyDescent="0.25">
      <c r="A54" s="41">
        <v>202301</v>
      </c>
      <c r="B54" s="33" t="s">
        <v>138</v>
      </c>
      <c r="C54" s="32">
        <f ca="1">ROUND('PM10'!$H$8*(-LN(1-RAND()))^(1/'PM10'!$H$7),0)</f>
        <v>30</v>
      </c>
      <c r="D54" s="35">
        <f ca="1">ROUND('PM2,5'!$H$8*(-LN(1-RAND()))^(1/'PM2,5'!$H$7),0)</f>
        <v>109</v>
      </c>
      <c r="E54" s="32">
        <f ca="1">ROUND(_xlfn.NORM.INV(RAND(),'SO2'!$H$4,'SO2'!$H$6),0)</f>
        <v>46</v>
      </c>
      <c r="F54" s="33">
        <f ca="1">ROUND(_xlfn.NORM.INV(RAND(),CO!$H$4,CO!$H$6),0)</f>
        <v>14</v>
      </c>
      <c r="G54" s="34">
        <f ca="1">ROUND('O3'!$H$8*(-LN(1-RAND()))^(1/'O3'!$H$7),0)</f>
        <v>32</v>
      </c>
      <c r="H54" s="33">
        <f ca="1">ROUND(_xlfn.NORM.INV(RAND(),'NO2'!$H$4,'NO2'!$H$6),0)</f>
        <v>18</v>
      </c>
      <c r="I54" s="34" cm="1">
        <f t="array" aca="1" ref="I54" ca="1">ROUND(_xlfn.IFS(C54&lt;=50, C54, C54&lt;=150, 50+(C54-50)*50/(150-50), C54&lt;=350, 100+(C54-150)*100/(350-150), C54&lt;=420, 200+(C54-350)*100/(420-350), TRUE, 300+(C54-420)*100/(500-420)), 1)</f>
        <v>30</v>
      </c>
      <c r="J54" s="35" cm="1">
        <f t="array" aca="1" ref="J54" ca="1">ROUND(_xlfn.IFS(D54&lt;=15.5, D54*50/15.5, D54&lt;=55.4, 50+(D54-15.5)*50/(55.4-15.5), D54&lt;=150.4, 100+(D54-55.4)*100/(150.4-55.4), D54&lt;=250.4, 200+(D54-150.4)*100/(250.4-150.4), TRUE, 300+(D54-250.4)*100/(500-250.4)), 1)</f>
        <v>156.4</v>
      </c>
      <c r="K54" s="34" cm="1">
        <f t="array" aca="1" ref="K54" ca="1">ROUND(_xlfn.IFS(E54&lt;=52, E54*50/52, E54&lt;=180, 50+(E54-52)*50/(180-52), E54&lt;=365, 100+(E54-180)*100/(365-180), E54&lt;=800, 200+(E54-365)*100/(800-365), TRUE, 300+(E54-800)*100/(1200-800)), 1)</f>
        <v>44.2</v>
      </c>
      <c r="L54" s="35" cm="1">
        <f t="array" aca="1" ref="L54" ca="1">ROUND(_xlfn.IFS(F54&lt;=4000,F54*50/4000,F54&lt;=8000,50+(F54-4000)*50/(8000-4000),F54&lt;=15000,100+(F54-8000)*100/(15000-8000),F54&lt;=30000,200+(F54-15000)*100/(30000-15000),TRUE,300+(F54-30000)*100/(45000-30000)),3)</f>
        <v>0.17499999999999999</v>
      </c>
      <c r="M54" s="34" cm="1">
        <f t="array" aca="1" ref="M54" ca="1">ROUND(_xlfn.IFS(G54&lt;=120,G54*50/120,G54&lt;=235,50+(G54-120)*50/(235-120),G54&lt;=400,100+(G54-235)*100/(400-235),G54&lt;=800,200+(G54-400)*100/(800-400),TRUE,300+(G54-800)*100/(1000-800)),1)</f>
        <v>13.3</v>
      </c>
      <c r="N54" s="35" cm="1">
        <f t="array" aca="1" ref="N54" ca="1">ROUND(_xlfn.IFS(H54&lt;=80,H54*50/80,H54&lt;=200,50+(H54-80)*50/(200-80),H54&lt;=1130,100+(H54-200)*100/(1130-200),H54&lt;=2260,200+(H54-1130)*100/(2260-1130),TRUE,300+(H54-2260)*100/(3000-2260)),1)</f>
        <v>11.3</v>
      </c>
      <c r="O54" s="32">
        <f t="shared" ca="1" si="0"/>
        <v>156.4</v>
      </c>
      <c r="P54" s="33" t="str">
        <f t="shared" ca="1" si="1"/>
        <v>PM2,5</v>
      </c>
      <c r="Q54" s="42" t="str" cm="1">
        <f t="array" aca="1" ref="Q54" ca="1">_xlfn.IFS(O54&lt;=50,"Baik", O54&lt;=100,"Sedang", O54&lt;=200,"Tidak Sehat", O54&lt;=300,"Sangat Tidak Sehat", TRUE,"Berbahaya")</f>
        <v>Tidak Sehat</v>
      </c>
    </row>
    <row r="55" spans="1:17" x14ac:dyDescent="0.25">
      <c r="A55" s="41">
        <v>202301</v>
      </c>
      <c r="B55" s="33" t="s">
        <v>139</v>
      </c>
      <c r="C55" s="32">
        <f ca="1">ROUND('PM10'!$H$8*(-LN(1-RAND()))^(1/'PM10'!$H$7),0)</f>
        <v>50</v>
      </c>
      <c r="D55" s="35">
        <f ca="1">ROUND('PM2,5'!$H$8*(-LN(1-RAND()))^(1/'PM2,5'!$H$7),0)</f>
        <v>85</v>
      </c>
      <c r="E55" s="32">
        <f ca="1">ROUND(_xlfn.NORM.INV(RAND(),'SO2'!$H$4,'SO2'!$H$6),0)</f>
        <v>56</v>
      </c>
      <c r="F55" s="33">
        <f ca="1">ROUND(_xlfn.NORM.INV(RAND(),CO!$H$4,CO!$H$6),0)</f>
        <v>9</v>
      </c>
      <c r="G55" s="34">
        <f ca="1">ROUND('O3'!$H$8*(-LN(1-RAND()))^(1/'O3'!$H$7),0)</f>
        <v>18</v>
      </c>
      <c r="H55" s="33">
        <f ca="1">ROUND(_xlfn.NORM.INV(RAND(),'NO2'!$H$4,'NO2'!$H$6),0)</f>
        <v>7</v>
      </c>
      <c r="I55" s="34" cm="1">
        <f t="array" aca="1" ref="I55" ca="1">ROUND(_xlfn.IFS(C55&lt;=50, C55, C55&lt;=150, 50+(C55-50)*50/(150-50), C55&lt;=350, 100+(C55-150)*100/(350-150), C55&lt;=420, 200+(C55-350)*100/(420-350), TRUE, 300+(C55-420)*100/(500-420)), 1)</f>
        <v>50</v>
      </c>
      <c r="J55" s="35" cm="1">
        <f t="array" aca="1" ref="J55" ca="1">ROUND(_xlfn.IFS(D55&lt;=15.5, D55*50/15.5, D55&lt;=55.4, 50+(D55-15.5)*50/(55.4-15.5), D55&lt;=150.4, 100+(D55-55.4)*100/(150.4-55.4), D55&lt;=250.4, 200+(D55-150.4)*100/(250.4-150.4), TRUE, 300+(D55-250.4)*100/(500-250.4)), 1)</f>
        <v>131.19999999999999</v>
      </c>
      <c r="K55" s="34" cm="1">
        <f t="array" aca="1" ref="K55" ca="1">ROUND(_xlfn.IFS(E55&lt;=52, E55*50/52, E55&lt;=180, 50+(E55-52)*50/(180-52), E55&lt;=365, 100+(E55-180)*100/(365-180), E55&lt;=800, 200+(E55-365)*100/(800-365), TRUE, 300+(E55-800)*100/(1200-800)), 1)</f>
        <v>51.6</v>
      </c>
      <c r="L55" s="35" cm="1">
        <f t="array" aca="1" ref="L55" ca="1">ROUND(_xlfn.IFS(F55&lt;=4000,F55*50/4000,F55&lt;=8000,50+(F55-4000)*50/(8000-4000),F55&lt;=15000,100+(F55-8000)*100/(15000-8000),F55&lt;=30000,200+(F55-15000)*100/(30000-15000),TRUE,300+(F55-30000)*100/(45000-30000)),3)</f>
        <v>0.113</v>
      </c>
      <c r="M55" s="34" cm="1">
        <f t="array" aca="1" ref="M55" ca="1">ROUND(_xlfn.IFS(G55&lt;=120,G55*50/120,G55&lt;=235,50+(G55-120)*50/(235-120),G55&lt;=400,100+(G55-235)*100/(400-235),G55&lt;=800,200+(G55-400)*100/(800-400),TRUE,300+(G55-800)*100/(1000-800)),1)</f>
        <v>7.5</v>
      </c>
      <c r="N55" s="35" cm="1">
        <f t="array" aca="1" ref="N55" ca="1">ROUND(_xlfn.IFS(H55&lt;=80,H55*50/80,H55&lt;=200,50+(H55-80)*50/(200-80),H55&lt;=1130,100+(H55-200)*100/(1130-200),H55&lt;=2260,200+(H55-1130)*100/(2260-1130),TRUE,300+(H55-2260)*100/(3000-2260)),1)</f>
        <v>4.4000000000000004</v>
      </c>
      <c r="O55" s="32">
        <f t="shared" ca="1" si="0"/>
        <v>131.19999999999999</v>
      </c>
      <c r="P55" s="33" t="str">
        <f t="shared" ca="1" si="1"/>
        <v>PM2,5</v>
      </c>
      <c r="Q55" s="42" t="str" cm="1">
        <f t="array" aca="1" ref="Q55" ca="1">_xlfn.IFS(O55&lt;=50,"Baik", O55&lt;=100,"Sedang", O55&lt;=200,"Tidak Sehat", O55&lt;=300,"Sangat Tidak Sehat", TRUE,"Berbahaya")</f>
        <v>Tidak Sehat</v>
      </c>
    </row>
    <row r="56" spans="1:17" x14ac:dyDescent="0.25">
      <c r="A56" s="41">
        <v>202301</v>
      </c>
      <c r="B56" s="33" t="s">
        <v>140</v>
      </c>
      <c r="C56" s="32">
        <f ca="1">ROUND('PM10'!$H$8*(-LN(1-RAND()))^(1/'PM10'!$H$7),0)</f>
        <v>44</v>
      </c>
      <c r="D56" s="35">
        <f ca="1">ROUND('PM2,5'!$H$8*(-LN(1-RAND()))^(1/'PM2,5'!$H$7),0)</f>
        <v>56</v>
      </c>
      <c r="E56" s="32">
        <f ca="1">ROUND(_xlfn.NORM.INV(RAND(),'SO2'!$H$4,'SO2'!$H$6),0)</f>
        <v>36</v>
      </c>
      <c r="F56" s="33">
        <f ca="1">ROUND(_xlfn.NORM.INV(RAND(),CO!$H$4,CO!$H$6),0)</f>
        <v>10</v>
      </c>
      <c r="G56" s="34">
        <f ca="1">ROUND('O3'!$H$8*(-LN(1-RAND()))^(1/'O3'!$H$7),0)</f>
        <v>36</v>
      </c>
      <c r="H56" s="33">
        <f ca="1">ROUND(_xlfn.NORM.INV(RAND(),'NO2'!$H$4,'NO2'!$H$6),0)</f>
        <v>32</v>
      </c>
      <c r="I56" s="34" cm="1">
        <f t="array" aca="1" ref="I56" ca="1">ROUND(_xlfn.IFS(C56&lt;=50, C56, C56&lt;=150, 50+(C56-50)*50/(150-50), C56&lt;=350, 100+(C56-150)*100/(350-150), C56&lt;=420, 200+(C56-350)*100/(420-350), TRUE, 300+(C56-420)*100/(500-420)), 1)</f>
        <v>44</v>
      </c>
      <c r="J56" s="35" cm="1">
        <f t="array" aca="1" ref="J56" ca="1">ROUND(_xlfn.IFS(D56&lt;=15.5, D56*50/15.5, D56&lt;=55.4, 50+(D56-15.5)*50/(55.4-15.5), D56&lt;=150.4, 100+(D56-55.4)*100/(150.4-55.4), D56&lt;=250.4, 200+(D56-150.4)*100/(250.4-150.4), TRUE, 300+(D56-250.4)*100/(500-250.4)), 1)</f>
        <v>100.6</v>
      </c>
      <c r="K56" s="34" cm="1">
        <f t="array" aca="1" ref="K56" ca="1">ROUND(_xlfn.IFS(E56&lt;=52, E56*50/52, E56&lt;=180, 50+(E56-52)*50/(180-52), E56&lt;=365, 100+(E56-180)*100/(365-180), E56&lt;=800, 200+(E56-365)*100/(800-365), TRUE, 300+(E56-800)*100/(1200-800)), 1)</f>
        <v>34.6</v>
      </c>
      <c r="L56" s="35" cm="1">
        <f t="array" aca="1" ref="L56" ca="1">ROUND(_xlfn.IFS(F56&lt;=4000,F56*50/4000,F56&lt;=8000,50+(F56-4000)*50/(8000-4000),F56&lt;=15000,100+(F56-8000)*100/(15000-8000),F56&lt;=30000,200+(F56-15000)*100/(30000-15000),TRUE,300+(F56-30000)*100/(45000-30000)),3)</f>
        <v>0.125</v>
      </c>
      <c r="M56" s="34" cm="1">
        <f t="array" aca="1" ref="M56" ca="1">ROUND(_xlfn.IFS(G56&lt;=120,G56*50/120,G56&lt;=235,50+(G56-120)*50/(235-120),G56&lt;=400,100+(G56-235)*100/(400-235),G56&lt;=800,200+(G56-400)*100/(800-400),TRUE,300+(G56-800)*100/(1000-800)),1)</f>
        <v>15</v>
      </c>
      <c r="N56" s="35" cm="1">
        <f t="array" aca="1" ref="N56" ca="1">ROUND(_xlfn.IFS(H56&lt;=80,H56*50/80,H56&lt;=200,50+(H56-80)*50/(200-80),H56&lt;=1130,100+(H56-200)*100/(1130-200),H56&lt;=2260,200+(H56-1130)*100/(2260-1130),TRUE,300+(H56-2260)*100/(3000-2260)),1)</f>
        <v>20</v>
      </c>
      <c r="O56" s="32">
        <f t="shared" ca="1" si="0"/>
        <v>100.6</v>
      </c>
      <c r="P56" s="33" t="str">
        <f t="shared" ca="1" si="1"/>
        <v>PM2,5</v>
      </c>
      <c r="Q56" s="42" t="str" cm="1">
        <f t="array" aca="1" ref="Q56" ca="1">_xlfn.IFS(O56&lt;=50,"Baik", O56&lt;=100,"Sedang", O56&lt;=200,"Tidak Sehat", O56&lt;=300,"Sangat Tidak Sehat", TRUE,"Berbahaya")</f>
        <v>Tidak Sehat</v>
      </c>
    </row>
    <row r="57" spans="1:17" x14ac:dyDescent="0.25">
      <c r="A57" s="41">
        <v>202301</v>
      </c>
      <c r="B57" s="33" t="s">
        <v>141</v>
      </c>
      <c r="C57" s="32">
        <f ca="1">ROUND('PM10'!$H$8*(-LN(1-RAND()))^(1/'PM10'!$H$7),0)</f>
        <v>36</v>
      </c>
      <c r="D57" s="35">
        <f ca="1">ROUND('PM2,5'!$H$8*(-LN(1-RAND()))^(1/'PM2,5'!$H$7),0)</f>
        <v>87</v>
      </c>
      <c r="E57" s="32">
        <f ca="1">ROUND(_xlfn.NORM.INV(RAND(),'SO2'!$H$4,'SO2'!$H$6),0)</f>
        <v>52</v>
      </c>
      <c r="F57" s="33">
        <f ca="1">ROUND(_xlfn.NORM.INV(RAND(),CO!$H$4,CO!$H$6),0)</f>
        <v>12</v>
      </c>
      <c r="G57" s="34">
        <f ca="1">ROUND('O3'!$H$8*(-LN(1-RAND()))^(1/'O3'!$H$7),0)</f>
        <v>27</v>
      </c>
      <c r="H57" s="33">
        <f ca="1">ROUND(_xlfn.NORM.INV(RAND(),'NO2'!$H$4,'NO2'!$H$6),0)</f>
        <v>28</v>
      </c>
      <c r="I57" s="34" cm="1">
        <f t="array" aca="1" ref="I57" ca="1">ROUND(_xlfn.IFS(C57&lt;=50, C57, C57&lt;=150, 50+(C57-50)*50/(150-50), C57&lt;=350, 100+(C57-150)*100/(350-150), C57&lt;=420, 200+(C57-350)*100/(420-350), TRUE, 300+(C57-420)*100/(500-420)), 1)</f>
        <v>36</v>
      </c>
      <c r="J57" s="35" cm="1">
        <f t="array" aca="1" ref="J57" ca="1">ROUND(_xlfn.IFS(D57&lt;=15.5, D57*50/15.5, D57&lt;=55.4, 50+(D57-15.5)*50/(55.4-15.5), D57&lt;=150.4, 100+(D57-55.4)*100/(150.4-55.4), D57&lt;=250.4, 200+(D57-150.4)*100/(250.4-150.4), TRUE, 300+(D57-250.4)*100/(500-250.4)), 1)</f>
        <v>133.30000000000001</v>
      </c>
      <c r="K57" s="34" cm="1">
        <f t="array" aca="1" ref="K57" ca="1">ROUND(_xlfn.IFS(E57&lt;=52, E57*50/52, E57&lt;=180, 50+(E57-52)*50/(180-52), E57&lt;=365, 100+(E57-180)*100/(365-180), E57&lt;=800, 200+(E57-365)*100/(800-365), TRUE, 300+(E57-800)*100/(1200-800)), 1)</f>
        <v>50</v>
      </c>
      <c r="L57" s="35" cm="1">
        <f t="array" aca="1" ref="L57" ca="1">ROUND(_xlfn.IFS(F57&lt;=4000,F57*50/4000,F57&lt;=8000,50+(F57-4000)*50/(8000-4000),F57&lt;=15000,100+(F57-8000)*100/(15000-8000),F57&lt;=30000,200+(F57-15000)*100/(30000-15000),TRUE,300+(F57-30000)*100/(45000-30000)),3)</f>
        <v>0.15</v>
      </c>
      <c r="M57" s="34" cm="1">
        <f t="array" aca="1" ref="M57" ca="1">ROUND(_xlfn.IFS(G57&lt;=120,G57*50/120,G57&lt;=235,50+(G57-120)*50/(235-120),G57&lt;=400,100+(G57-235)*100/(400-235),G57&lt;=800,200+(G57-400)*100/(800-400),TRUE,300+(G57-800)*100/(1000-800)),1)</f>
        <v>11.3</v>
      </c>
      <c r="N57" s="35" cm="1">
        <f t="array" aca="1" ref="N57" ca="1">ROUND(_xlfn.IFS(H57&lt;=80,H57*50/80,H57&lt;=200,50+(H57-80)*50/(200-80),H57&lt;=1130,100+(H57-200)*100/(1130-200),H57&lt;=2260,200+(H57-1130)*100/(2260-1130),TRUE,300+(H57-2260)*100/(3000-2260)),1)</f>
        <v>17.5</v>
      </c>
      <c r="O57" s="32">
        <f t="shared" ca="1" si="0"/>
        <v>133.30000000000001</v>
      </c>
      <c r="P57" s="33" t="str">
        <f t="shared" ca="1" si="1"/>
        <v>PM2,5</v>
      </c>
      <c r="Q57" s="42" t="str" cm="1">
        <f t="array" aca="1" ref="Q57" ca="1">_xlfn.IFS(O57&lt;=50,"Baik", O57&lt;=100,"Sedang", O57&lt;=200,"Tidak Sehat", O57&lt;=300,"Sangat Tidak Sehat", TRUE,"Berbahaya")</f>
        <v>Tidak Sehat</v>
      </c>
    </row>
    <row r="58" spans="1:17" x14ac:dyDescent="0.25">
      <c r="A58" s="41">
        <v>202301</v>
      </c>
      <c r="B58" s="33" t="s">
        <v>142</v>
      </c>
      <c r="C58" s="32">
        <f ca="1">ROUND('PM10'!$H$8*(-LN(1-RAND()))^(1/'PM10'!$H$7),0)</f>
        <v>64</v>
      </c>
      <c r="D58" s="35">
        <f ca="1">ROUND('PM2,5'!$H$8*(-LN(1-RAND()))^(1/'PM2,5'!$H$7),0)</f>
        <v>21</v>
      </c>
      <c r="E58" s="32">
        <f ca="1">ROUND(_xlfn.NORM.INV(RAND(),'SO2'!$H$4,'SO2'!$H$6),0)</f>
        <v>42</v>
      </c>
      <c r="F58" s="33">
        <f ca="1">ROUND(_xlfn.NORM.INV(RAND(),CO!$H$4,CO!$H$6),0)</f>
        <v>10</v>
      </c>
      <c r="G58" s="34">
        <f ca="1">ROUND('O3'!$H$8*(-LN(1-RAND()))^(1/'O3'!$H$7),0)</f>
        <v>17</v>
      </c>
      <c r="H58" s="33">
        <f ca="1">ROUND(_xlfn.NORM.INV(RAND(),'NO2'!$H$4,'NO2'!$H$6),0)</f>
        <v>13</v>
      </c>
      <c r="I58" s="34" cm="1">
        <f t="array" aca="1" ref="I58" ca="1">ROUND(_xlfn.IFS(C58&lt;=50, C58, C58&lt;=150, 50+(C58-50)*50/(150-50), C58&lt;=350, 100+(C58-150)*100/(350-150), C58&lt;=420, 200+(C58-350)*100/(420-350), TRUE, 300+(C58-420)*100/(500-420)), 1)</f>
        <v>57</v>
      </c>
      <c r="J58" s="35" cm="1">
        <f t="array" aca="1" ref="J58" ca="1">ROUND(_xlfn.IFS(D58&lt;=15.5, D58*50/15.5, D58&lt;=55.4, 50+(D58-15.5)*50/(55.4-15.5), D58&lt;=150.4, 100+(D58-55.4)*100/(150.4-55.4), D58&lt;=250.4, 200+(D58-150.4)*100/(250.4-150.4), TRUE, 300+(D58-250.4)*100/(500-250.4)), 1)</f>
        <v>56.9</v>
      </c>
      <c r="K58" s="34" cm="1">
        <f t="array" aca="1" ref="K58" ca="1">ROUND(_xlfn.IFS(E58&lt;=52, E58*50/52, E58&lt;=180, 50+(E58-52)*50/(180-52), E58&lt;=365, 100+(E58-180)*100/(365-180), E58&lt;=800, 200+(E58-365)*100/(800-365), TRUE, 300+(E58-800)*100/(1200-800)), 1)</f>
        <v>40.4</v>
      </c>
      <c r="L58" s="35" cm="1">
        <f t="array" aca="1" ref="L58" ca="1">ROUND(_xlfn.IFS(F58&lt;=4000,F58*50/4000,F58&lt;=8000,50+(F58-4000)*50/(8000-4000),F58&lt;=15000,100+(F58-8000)*100/(15000-8000),F58&lt;=30000,200+(F58-15000)*100/(30000-15000),TRUE,300+(F58-30000)*100/(45000-30000)),3)</f>
        <v>0.125</v>
      </c>
      <c r="M58" s="34" cm="1">
        <f t="array" aca="1" ref="M58" ca="1">ROUND(_xlfn.IFS(G58&lt;=120,G58*50/120,G58&lt;=235,50+(G58-120)*50/(235-120),G58&lt;=400,100+(G58-235)*100/(400-235),G58&lt;=800,200+(G58-400)*100/(800-400),TRUE,300+(G58-800)*100/(1000-800)),1)</f>
        <v>7.1</v>
      </c>
      <c r="N58" s="35" cm="1">
        <f t="array" aca="1" ref="N58" ca="1">ROUND(_xlfn.IFS(H58&lt;=80,H58*50/80,H58&lt;=200,50+(H58-80)*50/(200-80),H58&lt;=1130,100+(H58-200)*100/(1130-200),H58&lt;=2260,200+(H58-1130)*100/(2260-1130),TRUE,300+(H58-2260)*100/(3000-2260)),1)</f>
        <v>8.1</v>
      </c>
      <c r="O58" s="32">
        <f t="shared" ca="1" si="0"/>
        <v>57</v>
      </c>
      <c r="P58" s="33" t="str">
        <f t="shared" ca="1" si="1"/>
        <v>PM10</v>
      </c>
      <c r="Q58" s="42" t="str" cm="1">
        <f t="array" aca="1" ref="Q58" ca="1">_xlfn.IFS(O58&lt;=50,"Baik", O58&lt;=100,"Sedang", O58&lt;=200,"Tidak Sehat", O58&lt;=300,"Sangat Tidak Sehat", TRUE,"Berbahaya")</f>
        <v>Sedang</v>
      </c>
    </row>
    <row r="59" spans="1:17" x14ac:dyDescent="0.25">
      <c r="A59" s="41">
        <v>202301</v>
      </c>
      <c r="B59" s="33" t="s">
        <v>143</v>
      </c>
      <c r="C59" s="32">
        <f ca="1">ROUND('PM10'!$H$8*(-LN(1-RAND()))^(1/'PM10'!$H$7),0)</f>
        <v>53</v>
      </c>
      <c r="D59" s="35">
        <f ca="1">ROUND('PM2,5'!$H$8*(-LN(1-RAND()))^(1/'PM2,5'!$H$7),0)</f>
        <v>73</v>
      </c>
      <c r="E59" s="32">
        <f ca="1">ROUND(_xlfn.NORM.INV(RAND(),'SO2'!$H$4,'SO2'!$H$6),0)</f>
        <v>43</v>
      </c>
      <c r="F59" s="33">
        <f ca="1">ROUND(_xlfn.NORM.INV(RAND(),CO!$H$4,CO!$H$6),0)</f>
        <v>9</v>
      </c>
      <c r="G59" s="34">
        <f ca="1">ROUND('O3'!$H$8*(-LN(1-RAND()))^(1/'O3'!$H$7),0)</f>
        <v>24</v>
      </c>
      <c r="H59" s="33">
        <f ca="1">ROUND(_xlfn.NORM.INV(RAND(),'NO2'!$H$4,'NO2'!$H$6),0)</f>
        <v>29</v>
      </c>
      <c r="I59" s="34" cm="1">
        <f t="array" aca="1" ref="I59" ca="1">ROUND(_xlfn.IFS(C59&lt;=50, C59, C59&lt;=150, 50+(C59-50)*50/(150-50), C59&lt;=350, 100+(C59-150)*100/(350-150), C59&lt;=420, 200+(C59-350)*100/(420-350), TRUE, 300+(C59-420)*100/(500-420)), 1)</f>
        <v>51.5</v>
      </c>
      <c r="J59" s="35" cm="1">
        <f t="array" aca="1" ref="J59" ca="1">ROUND(_xlfn.IFS(D59&lt;=15.5, D59*50/15.5, D59&lt;=55.4, 50+(D59-15.5)*50/(55.4-15.5), D59&lt;=150.4, 100+(D59-55.4)*100/(150.4-55.4), D59&lt;=250.4, 200+(D59-150.4)*100/(250.4-150.4), TRUE, 300+(D59-250.4)*100/(500-250.4)), 1)</f>
        <v>118.5</v>
      </c>
      <c r="K59" s="34" cm="1">
        <f t="array" aca="1" ref="K59" ca="1">ROUND(_xlfn.IFS(E59&lt;=52, E59*50/52, E59&lt;=180, 50+(E59-52)*50/(180-52), E59&lt;=365, 100+(E59-180)*100/(365-180), E59&lt;=800, 200+(E59-365)*100/(800-365), TRUE, 300+(E59-800)*100/(1200-800)), 1)</f>
        <v>41.3</v>
      </c>
      <c r="L59" s="35" cm="1">
        <f t="array" aca="1" ref="L59" ca="1">ROUND(_xlfn.IFS(F59&lt;=4000,F59*50/4000,F59&lt;=8000,50+(F59-4000)*50/(8000-4000),F59&lt;=15000,100+(F59-8000)*100/(15000-8000),F59&lt;=30000,200+(F59-15000)*100/(30000-15000),TRUE,300+(F59-30000)*100/(45000-30000)),3)</f>
        <v>0.113</v>
      </c>
      <c r="M59" s="34" cm="1">
        <f t="array" aca="1" ref="M59" ca="1">ROUND(_xlfn.IFS(G59&lt;=120,G59*50/120,G59&lt;=235,50+(G59-120)*50/(235-120),G59&lt;=400,100+(G59-235)*100/(400-235),G59&lt;=800,200+(G59-400)*100/(800-400),TRUE,300+(G59-800)*100/(1000-800)),1)</f>
        <v>10</v>
      </c>
      <c r="N59" s="35" cm="1">
        <f t="array" aca="1" ref="N59" ca="1">ROUND(_xlfn.IFS(H59&lt;=80,H59*50/80,H59&lt;=200,50+(H59-80)*50/(200-80),H59&lt;=1130,100+(H59-200)*100/(1130-200),H59&lt;=2260,200+(H59-1130)*100/(2260-1130),TRUE,300+(H59-2260)*100/(3000-2260)),1)</f>
        <v>18.100000000000001</v>
      </c>
      <c r="O59" s="32">
        <f t="shared" ca="1" si="0"/>
        <v>118.5</v>
      </c>
      <c r="P59" s="33" t="str">
        <f t="shared" ca="1" si="1"/>
        <v>PM2,5</v>
      </c>
      <c r="Q59" s="42" t="str" cm="1">
        <f t="array" aca="1" ref="Q59" ca="1">_xlfn.IFS(O59&lt;=50,"Baik", O59&lt;=100,"Sedang", O59&lt;=200,"Tidak Sehat", O59&lt;=300,"Sangat Tidak Sehat", TRUE,"Berbahaya")</f>
        <v>Tidak Sehat</v>
      </c>
    </row>
    <row r="60" spans="1:17" x14ac:dyDescent="0.25">
      <c r="A60" s="41">
        <v>202301</v>
      </c>
      <c r="B60" s="33" t="s">
        <v>144</v>
      </c>
      <c r="C60" s="32">
        <f ca="1">ROUND('PM10'!$H$8*(-LN(1-RAND()))^(1/'PM10'!$H$7),0)</f>
        <v>55</v>
      </c>
      <c r="D60" s="35">
        <f ca="1">ROUND('PM2,5'!$H$8*(-LN(1-RAND()))^(1/'PM2,5'!$H$7),0)</f>
        <v>109</v>
      </c>
      <c r="E60" s="32">
        <f ca="1">ROUND(_xlfn.NORM.INV(RAND(),'SO2'!$H$4,'SO2'!$H$6),0)</f>
        <v>49</v>
      </c>
      <c r="F60" s="33">
        <f ca="1">ROUND(_xlfn.NORM.INV(RAND(),CO!$H$4,CO!$H$6),0)</f>
        <v>8</v>
      </c>
      <c r="G60" s="34">
        <f ca="1">ROUND('O3'!$H$8*(-LN(1-RAND()))^(1/'O3'!$H$7),0)</f>
        <v>13</v>
      </c>
      <c r="H60" s="33">
        <f ca="1">ROUND(_xlfn.NORM.INV(RAND(),'NO2'!$H$4,'NO2'!$H$6),0)</f>
        <v>11</v>
      </c>
      <c r="I60" s="34" cm="1">
        <f t="array" aca="1" ref="I60" ca="1">ROUND(_xlfn.IFS(C60&lt;=50, C60, C60&lt;=150, 50+(C60-50)*50/(150-50), C60&lt;=350, 100+(C60-150)*100/(350-150), C60&lt;=420, 200+(C60-350)*100/(420-350), TRUE, 300+(C60-420)*100/(500-420)), 1)</f>
        <v>52.5</v>
      </c>
      <c r="J60" s="35" cm="1">
        <f t="array" aca="1" ref="J60" ca="1">ROUND(_xlfn.IFS(D60&lt;=15.5, D60*50/15.5, D60&lt;=55.4, 50+(D60-15.5)*50/(55.4-15.5), D60&lt;=150.4, 100+(D60-55.4)*100/(150.4-55.4), D60&lt;=250.4, 200+(D60-150.4)*100/(250.4-150.4), TRUE, 300+(D60-250.4)*100/(500-250.4)), 1)</f>
        <v>156.4</v>
      </c>
      <c r="K60" s="34" cm="1">
        <f t="array" aca="1" ref="K60" ca="1">ROUND(_xlfn.IFS(E60&lt;=52, E60*50/52, E60&lt;=180, 50+(E60-52)*50/(180-52), E60&lt;=365, 100+(E60-180)*100/(365-180), E60&lt;=800, 200+(E60-365)*100/(800-365), TRUE, 300+(E60-800)*100/(1200-800)), 1)</f>
        <v>47.1</v>
      </c>
      <c r="L60" s="35" cm="1">
        <f t="array" aca="1" ref="L60" ca="1">ROUND(_xlfn.IFS(F60&lt;=4000,F60*50/4000,F60&lt;=8000,50+(F60-4000)*50/(8000-4000),F60&lt;=15000,100+(F60-8000)*100/(15000-8000),F60&lt;=30000,200+(F60-15000)*100/(30000-15000),TRUE,300+(F60-30000)*100/(45000-30000)),3)</f>
        <v>0.1</v>
      </c>
      <c r="M60" s="34" cm="1">
        <f t="array" aca="1" ref="M60" ca="1">ROUND(_xlfn.IFS(G60&lt;=120,G60*50/120,G60&lt;=235,50+(G60-120)*50/(235-120),G60&lt;=400,100+(G60-235)*100/(400-235),G60&lt;=800,200+(G60-400)*100/(800-400),TRUE,300+(G60-800)*100/(1000-800)),1)</f>
        <v>5.4</v>
      </c>
      <c r="N60" s="35" cm="1">
        <f t="array" aca="1" ref="N60" ca="1">ROUND(_xlfn.IFS(H60&lt;=80,H60*50/80,H60&lt;=200,50+(H60-80)*50/(200-80),H60&lt;=1130,100+(H60-200)*100/(1130-200),H60&lt;=2260,200+(H60-1130)*100/(2260-1130),TRUE,300+(H60-2260)*100/(3000-2260)),1)</f>
        <v>6.9</v>
      </c>
      <c r="O60" s="32">
        <f t="shared" ca="1" si="0"/>
        <v>156.4</v>
      </c>
      <c r="P60" s="33" t="str">
        <f t="shared" ca="1" si="1"/>
        <v>PM2,5</v>
      </c>
      <c r="Q60" s="42" t="str" cm="1">
        <f t="array" aca="1" ref="Q60" ca="1">_xlfn.IFS(O60&lt;=50,"Baik", O60&lt;=100,"Sedang", O60&lt;=200,"Tidak Sehat", O60&lt;=300,"Sangat Tidak Sehat", TRUE,"Berbahaya")</f>
        <v>Tidak Sehat</v>
      </c>
    </row>
    <row r="61" spans="1:17" x14ac:dyDescent="0.25">
      <c r="A61" s="41">
        <v>202301</v>
      </c>
      <c r="B61" s="33" t="s">
        <v>145</v>
      </c>
      <c r="C61" s="32">
        <f ca="1">ROUND('PM10'!$H$8*(-LN(1-RAND()))^(1/'PM10'!$H$7),0)</f>
        <v>57</v>
      </c>
      <c r="D61" s="35">
        <f ca="1">ROUND('PM2,5'!$H$8*(-LN(1-RAND()))^(1/'PM2,5'!$H$7),0)</f>
        <v>91</v>
      </c>
      <c r="E61" s="32">
        <f ca="1">ROUND(_xlfn.NORM.INV(RAND(),'SO2'!$H$4,'SO2'!$H$6),0)</f>
        <v>52</v>
      </c>
      <c r="F61" s="33">
        <f ca="1">ROUND(_xlfn.NORM.INV(RAND(),CO!$H$4,CO!$H$6),0)</f>
        <v>9</v>
      </c>
      <c r="G61" s="34">
        <f ca="1">ROUND('O3'!$H$8*(-LN(1-RAND()))^(1/'O3'!$H$7),0)</f>
        <v>28</v>
      </c>
      <c r="H61" s="33">
        <f ca="1">ROUND(_xlfn.NORM.INV(RAND(),'NO2'!$H$4,'NO2'!$H$6),0)</f>
        <v>18</v>
      </c>
      <c r="I61" s="34" cm="1">
        <f t="array" aca="1" ref="I61" ca="1">ROUND(_xlfn.IFS(C61&lt;=50, C61, C61&lt;=150, 50+(C61-50)*50/(150-50), C61&lt;=350, 100+(C61-150)*100/(350-150), C61&lt;=420, 200+(C61-350)*100/(420-350), TRUE, 300+(C61-420)*100/(500-420)), 1)</f>
        <v>53.5</v>
      </c>
      <c r="J61" s="35" cm="1">
        <f t="array" aca="1" ref="J61" ca="1">ROUND(_xlfn.IFS(D61&lt;=15.5, D61*50/15.5, D61&lt;=55.4, 50+(D61-15.5)*50/(55.4-15.5), D61&lt;=150.4, 100+(D61-55.4)*100/(150.4-55.4), D61&lt;=250.4, 200+(D61-150.4)*100/(250.4-150.4), TRUE, 300+(D61-250.4)*100/(500-250.4)), 1)</f>
        <v>137.5</v>
      </c>
      <c r="K61" s="34" cm="1">
        <f t="array" aca="1" ref="K61" ca="1">ROUND(_xlfn.IFS(E61&lt;=52, E61*50/52, E61&lt;=180, 50+(E61-52)*50/(180-52), E61&lt;=365, 100+(E61-180)*100/(365-180), E61&lt;=800, 200+(E61-365)*100/(800-365), TRUE, 300+(E61-800)*100/(1200-800)), 1)</f>
        <v>50</v>
      </c>
      <c r="L61" s="35" cm="1">
        <f t="array" aca="1" ref="L61" ca="1">ROUND(_xlfn.IFS(F61&lt;=4000,F61*50/4000,F61&lt;=8000,50+(F61-4000)*50/(8000-4000),F61&lt;=15000,100+(F61-8000)*100/(15000-8000),F61&lt;=30000,200+(F61-15000)*100/(30000-15000),TRUE,300+(F61-30000)*100/(45000-30000)),3)</f>
        <v>0.113</v>
      </c>
      <c r="M61" s="34" cm="1">
        <f t="array" aca="1" ref="M61" ca="1">ROUND(_xlfn.IFS(G61&lt;=120,G61*50/120,G61&lt;=235,50+(G61-120)*50/(235-120),G61&lt;=400,100+(G61-235)*100/(400-235),G61&lt;=800,200+(G61-400)*100/(800-400),TRUE,300+(G61-800)*100/(1000-800)),1)</f>
        <v>11.7</v>
      </c>
      <c r="N61" s="35" cm="1">
        <f t="array" aca="1" ref="N61" ca="1">ROUND(_xlfn.IFS(H61&lt;=80,H61*50/80,H61&lt;=200,50+(H61-80)*50/(200-80),H61&lt;=1130,100+(H61-200)*100/(1130-200),H61&lt;=2260,200+(H61-1130)*100/(2260-1130),TRUE,300+(H61-2260)*100/(3000-2260)),1)</f>
        <v>11.3</v>
      </c>
      <c r="O61" s="32">
        <f t="shared" ca="1" si="0"/>
        <v>137.5</v>
      </c>
      <c r="P61" s="33" t="str">
        <f t="shared" ca="1" si="1"/>
        <v>PM2,5</v>
      </c>
      <c r="Q61" s="42" t="str" cm="1">
        <f t="array" aca="1" ref="Q61" ca="1">_xlfn.IFS(O61&lt;=50,"Baik", O61&lt;=100,"Sedang", O61&lt;=200,"Tidak Sehat", O61&lt;=300,"Sangat Tidak Sehat", TRUE,"Berbahaya")</f>
        <v>Tidak Sehat</v>
      </c>
    </row>
    <row r="62" spans="1:17" x14ac:dyDescent="0.25">
      <c r="A62" s="41">
        <v>202301</v>
      </c>
      <c r="B62" s="33" t="s">
        <v>146</v>
      </c>
      <c r="C62" s="32">
        <f ca="1">ROUND('PM10'!$H$8*(-LN(1-RAND()))^(1/'PM10'!$H$7),0)</f>
        <v>55</v>
      </c>
      <c r="D62" s="35">
        <f ca="1">ROUND('PM2,5'!$H$8*(-LN(1-RAND()))^(1/'PM2,5'!$H$7),0)</f>
        <v>51</v>
      </c>
      <c r="E62" s="32">
        <f ca="1">ROUND(_xlfn.NORM.INV(RAND(),'SO2'!$H$4,'SO2'!$H$6),0)</f>
        <v>53</v>
      </c>
      <c r="F62" s="33">
        <f ca="1">ROUND(_xlfn.NORM.INV(RAND(),CO!$H$4,CO!$H$6),0)</f>
        <v>13</v>
      </c>
      <c r="G62" s="34">
        <f ca="1">ROUND('O3'!$H$8*(-LN(1-RAND()))^(1/'O3'!$H$7),0)</f>
        <v>31</v>
      </c>
      <c r="H62" s="33">
        <f ca="1">ROUND(_xlfn.NORM.INV(RAND(),'NO2'!$H$4,'NO2'!$H$6),0)</f>
        <v>17</v>
      </c>
      <c r="I62" s="34" cm="1">
        <f t="array" aca="1" ref="I62" ca="1">ROUND(_xlfn.IFS(C62&lt;=50, C62, C62&lt;=150, 50+(C62-50)*50/(150-50), C62&lt;=350, 100+(C62-150)*100/(350-150), C62&lt;=420, 200+(C62-350)*100/(420-350), TRUE, 300+(C62-420)*100/(500-420)), 1)</f>
        <v>52.5</v>
      </c>
      <c r="J62" s="35" cm="1">
        <f t="array" aca="1" ref="J62" ca="1">ROUND(_xlfn.IFS(D62&lt;=15.5, D62*50/15.5, D62&lt;=55.4, 50+(D62-15.5)*50/(55.4-15.5), D62&lt;=150.4, 100+(D62-55.4)*100/(150.4-55.4), D62&lt;=250.4, 200+(D62-150.4)*100/(250.4-150.4), TRUE, 300+(D62-250.4)*100/(500-250.4)), 1)</f>
        <v>94.5</v>
      </c>
      <c r="K62" s="34" cm="1">
        <f t="array" aca="1" ref="K62" ca="1">ROUND(_xlfn.IFS(E62&lt;=52, E62*50/52, E62&lt;=180, 50+(E62-52)*50/(180-52), E62&lt;=365, 100+(E62-180)*100/(365-180), E62&lt;=800, 200+(E62-365)*100/(800-365), TRUE, 300+(E62-800)*100/(1200-800)), 1)</f>
        <v>50.4</v>
      </c>
      <c r="L62" s="35" cm="1">
        <f t="array" aca="1" ref="L62" ca="1">ROUND(_xlfn.IFS(F62&lt;=4000,F62*50/4000,F62&lt;=8000,50+(F62-4000)*50/(8000-4000),F62&lt;=15000,100+(F62-8000)*100/(15000-8000),F62&lt;=30000,200+(F62-15000)*100/(30000-15000),TRUE,300+(F62-30000)*100/(45000-30000)),3)</f>
        <v>0.16300000000000001</v>
      </c>
      <c r="M62" s="34" cm="1">
        <f t="array" aca="1" ref="M62" ca="1">ROUND(_xlfn.IFS(G62&lt;=120,G62*50/120,G62&lt;=235,50+(G62-120)*50/(235-120),G62&lt;=400,100+(G62-235)*100/(400-235),G62&lt;=800,200+(G62-400)*100/(800-400),TRUE,300+(G62-800)*100/(1000-800)),1)</f>
        <v>12.9</v>
      </c>
      <c r="N62" s="35" cm="1">
        <f t="array" aca="1" ref="N62" ca="1">ROUND(_xlfn.IFS(H62&lt;=80,H62*50/80,H62&lt;=200,50+(H62-80)*50/(200-80),H62&lt;=1130,100+(H62-200)*100/(1130-200),H62&lt;=2260,200+(H62-1130)*100/(2260-1130),TRUE,300+(H62-2260)*100/(3000-2260)),1)</f>
        <v>10.6</v>
      </c>
      <c r="O62" s="32">
        <f t="shared" ca="1" si="0"/>
        <v>94.5</v>
      </c>
      <c r="P62" s="33" t="str">
        <f t="shared" ca="1" si="1"/>
        <v>PM2,5</v>
      </c>
      <c r="Q62" s="42" t="str" cm="1">
        <f t="array" aca="1" ref="Q62" ca="1">_xlfn.IFS(O62&lt;=50,"Baik", O62&lt;=100,"Sedang", O62&lt;=200,"Tidak Sehat", O62&lt;=300,"Sangat Tidak Sehat", TRUE,"Berbahaya")</f>
        <v>Sedang</v>
      </c>
    </row>
    <row r="63" spans="1:17" x14ac:dyDescent="0.25">
      <c r="A63" s="41">
        <v>202301</v>
      </c>
      <c r="B63" s="33" t="s">
        <v>147</v>
      </c>
      <c r="C63" s="32">
        <f ca="1">ROUND('PM10'!$H$8*(-LN(1-RAND()))^(1/'PM10'!$H$7),0)</f>
        <v>42</v>
      </c>
      <c r="D63" s="35">
        <f ca="1">ROUND('PM2,5'!$H$8*(-LN(1-RAND()))^(1/'PM2,5'!$H$7),0)</f>
        <v>79</v>
      </c>
      <c r="E63" s="32">
        <f ca="1">ROUND(_xlfn.NORM.INV(RAND(),'SO2'!$H$4,'SO2'!$H$6),0)</f>
        <v>49</v>
      </c>
      <c r="F63" s="33">
        <f ca="1">ROUND(_xlfn.NORM.INV(RAND(),CO!$H$4,CO!$H$6),0)</f>
        <v>10</v>
      </c>
      <c r="G63" s="34">
        <f ca="1">ROUND('O3'!$H$8*(-LN(1-RAND()))^(1/'O3'!$H$7),0)</f>
        <v>29</v>
      </c>
      <c r="H63" s="33">
        <f ca="1">ROUND(_xlfn.NORM.INV(RAND(),'NO2'!$H$4,'NO2'!$H$6),0)</f>
        <v>48</v>
      </c>
      <c r="I63" s="34" cm="1">
        <f t="array" aca="1" ref="I63" ca="1">ROUND(_xlfn.IFS(C63&lt;=50, C63, C63&lt;=150, 50+(C63-50)*50/(150-50), C63&lt;=350, 100+(C63-150)*100/(350-150), C63&lt;=420, 200+(C63-350)*100/(420-350), TRUE, 300+(C63-420)*100/(500-420)), 1)</f>
        <v>42</v>
      </c>
      <c r="J63" s="35" cm="1">
        <f t="array" aca="1" ref="J63" ca="1">ROUND(_xlfn.IFS(D63&lt;=15.5, D63*50/15.5, D63&lt;=55.4, 50+(D63-15.5)*50/(55.4-15.5), D63&lt;=150.4, 100+(D63-55.4)*100/(150.4-55.4), D63&lt;=250.4, 200+(D63-150.4)*100/(250.4-150.4), TRUE, 300+(D63-250.4)*100/(500-250.4)), 1)</f>
        <v>124.8</v>
      </c>
      <c r="K63" s="34" cm="1">
        <f t="array" aca="1" ref="K63" ca="1">ROUND(_xlfn.IFS(E63&lt;=52, E63*50/52, E63&lt;=180, 50+(E63-52)*50/(180-52), E63&lt;=365, 100+(E63-180)*100/(365-180), E63&lt;=800, 200+(E63-365)*100/(800-365), TRUE, 300+(E63-800)*100/(1200-800)), 1)</f>
        <v>47.1</v>
      </c>
      <c r="L63" s="35" cm="1">
        <f t="array" aca="1" ref="L63" ca="1">ROUND(_xlfn.IFS(F63&lt;=4000,F63*50/4000,F63&lt;=8000,50+(F63-4000)*50/(8000-4000),F63&lt;=15000,100+(F63-8000)*100/(15000-8000),F63&lt;=30000,200+(F63-15000)*100/(30000-15000),TRUE,300+(F63-30000)*100/(45000-30000)),3)</f>
        <v>0.125</v>
      </c>
      <c r="M63" s="34" cm="1">
        <f t="array" aca="1" ref="M63" ca="1">ROUND(_xlfn.IFS(G63&lt;=120,G63*50/120,G63&lt;=235,50+(G63-120)*50/(235-120),G63&lt;=400,100+(G63-235)*100/(400-235),G63&lt;=800,200+(G63-400)*100/(800-400),TRUE,300+(G63-800)*100/(1000-800)),1)</f>
        <v>12.1</v>
      </c>
      <c r="N63" s="35" cm="1">
        <f t="array" aca="1" ref="N63" ca="1">ROUND(_xlfn.IFS(H63&lt;=80,H63*50/80,H63&lt;=200,50+(H63-80)*50/(200-80),H63&lt;=1130,100+(H63-200)*100/(1130-200),H63&lt;=2260,200+(H63-1130)*100/(2260-1130),TRUE,300+(H63-2260)*100/(3000-2260)),1)</f>
        <v>30</v>
      </c>
      <c r="O63" s="32">
        <f t="shared" ca="1" si="0"/>
        <v>124.8</v>
      </c>
      <c r="P63" s="33" t="str">
        <f t="shared" ca="1" si="1"/>
        <v>PM2,5</v>
      </c>
      <c r="Q63" s="42" t="str" cm="1">
        <f t="array" aca="1" ref="Q63" ca="1">_xlfn.IFS(O63&lt;=50,"Baik", O63&lt;=100,"Sedang", O63&lt;=200,"Tidak Sehat", O63&lt;=300,"Sangat Tidak Sehat", TRUE,"Berbahaya")</f>
        <v>Tidak Sehat</v>
      </c>
    </row>
    <row r="64" spans="1:17" x14ac:dyDescent="0.25">
      <c r="A64" s="41">
        <v>202302</v>
      </c>
      <c r="B64" s="33" t="s">
        <v>84</v>
      </c>
      <c r="C64" s="32">
        <f ca="1">ROUND('PM10'!$H$8*(-LN(1-RAND()))^(1/'PM10'!$H$7),0)</f>
        <v>57</v>
      </c>
      <c r="D64" s="35">
        <f ca="1">ROUND('PM2,5'!$H$8*(-LN(1-RAND()))^(1/'PM2,5'!$H$7),0)</f>
        <v>88</v>
      </c>
      <c r="E64" s="32">
        <f ca="1">ROUND(_xlfn.NORM.INV(RAND(),'SO2'!$H$4,'SO2'!$H$6),0)</f>
        <v>45</v>
      </c>
      <c r="F64" s="33">
        <f ca="1">ROUND(_xlfn.NORM.INV(RAND(),CO!$H$4,CO!$H$6),0)</f>
        <v>9</v>
      </c>
      <c r="G64" s="34">
        <f ca="1">ROUND('O3'!$H$8*(-LN(1-RAND()))^(1/'O3'!$H$7),0)</f>
        <v>24</v>
      </c>
      <c r="H64" s="33">
        <f ca="1">ROUND(_xlfn.NORM.INV(RAND(),'NO2'!$H$4,'NO2'!$H$6),0)</f>
        <v>39</v>
      </c>
      <c r="I64" s="34" cm="1">
        <f t="array" aca="1" ref="I64" ca="1">ROUND(_xlfn.IFS(C64&lt;=50, C64, C64&lt;=150, 50+(C64-50)*50/(150-50), C64&lt;=350, 100+(C64-150)*100/(350-150), C64&lt;=420, 200+(C64-350)*100/(420-350), TRUE, 300+(C64-420)*100/(500-420)), 1)</f>
        <v>53.5</v>
      </c>
      <c r="J64" s="35" cm="1">
        <f t="array" aca="1" ref="J64" ca="1">ROUND(_xlfn.IFS(D64&lt;=15.5, D64*50/15.5, D64&lt;=55.4, 50+(D64-15.5)*50/(55.4-15.5), D64&lt;=150.4, 100+(D64-55.4)*100/(150.4-55.4), D64&lt;=250.4, 200+(D64-150.4)*100/(250.4-150.4), TRUE, 300+(D64-250.4)*100/(500-250.4)), 1)</f>
        <v>134.30000000000001</v>
      </c>
      <c r="K64" s="34" cm="1">
        <f t="array" aca="1" ref="K64" ca="1">ROUND(_xlfn.IFS(E64&lt;=52, E64*50/52, E64&lt;=180, 50+(E64-52)*50/(180-52), E64&lt;=365, 100+(E64-180)*100/(365-180), E64&lt;=800, 200+(E64-365)*100/(800-365), TRUE, 300+(E64-800)*100/(1200-800)), 1)</f>
        <v>43.3</v>
      </c>
      <c r="L64" s="35" cm="1">
        <f t="array" aca="1" ref="L64" ca="1">ROUND(_xlfn.IFS(F64&lt;=4000,F64*50/4000,F64&lt;=8000,50+(F64-4000)*50/(8000-4000),F64&lt;=15000,100+(F64-8000)*100/(15000-8000),F64&lt;=30000,200+(F64-15000)*100/(30000-15000),TRUE,300+(F64-30000)*100/(45000-30000)),3)</f>
        <v>0.113</v>
      </c>
      <c r="M64" s="34" cm="1">
        <f t="array" aca="1" ref="M64" ca="1">ROUND(_xlfn.IFS(G64&lt;=120,G64*50/120,G64&lt;=235,50+(G64-120)*50/(235-120),G64&lt;=400,100+(G64-235)*100/(400-235),G64&lt;=800,200+(G64-400)*100/(800-400),TRUE,300+(G64-800)*100/(1000-800)),1)</f>
        <v>10</v>
      </c>
      <c r="N64" s="35" cm="1">
        <f t="array" aca="1" ref="N64" ca="1">ROUND(_xlfn.IFS(H64&lt;=80,H64*50/80,H64&lt;=200,50+(H64-80)*50/(200-80),H64&lt;=1130,100+(H64-200)*100/(1130-200),H64&lt;=2260,200+(H64-1130)*100/(2260-1130),TRUE,300+(H64-2260)*100/(3000-2260)),1)</f>
        <v>24.4</v>
      </c>
      <c r="O64" s="32">
        <f t="shared" ca="1" si="0"/>
        <v>134.30000000000001</v>
      </c>
      <c r="P64" s="33" t="str">
        <f t="shared" ca="1" si="1"/>
        <v>PM2,5</v>
      </c>
      <c r="Q64" s="42" t="str" cm="1">
        <f t="array" aca="1" ref="Q64" ca="1">_xlfn.IFS(O64&lt;=50,"Baik", O64&lt;=100,"Sedang", O64&lt;=200,"Tidak Sehat", O64&lt;=300,"Sangat Tidak Sehat", TRUE,"Berbahaya")</f>
        <v>Tidak Sehat</v>
      </c>
    </row>
    <row r="65" spans="1:17" x14ac:dyDescent="0.25">
      <c r="A65" s="41">
        <v>202302</v>
      </c>
      <c r="B65" s="33" t="s">
        <v>85</v>
      </c>
      <c r="C65" s="32">
        <f ca="1">ROUND('PM10'!$H$8*(-LN(1-RAND()))^(1/'PM10'!$H$7),0)</f>
        <v>27</v>
      </c>
      <c r="D65" s="35">
        <f ca="1">ROUND('PM2,5'!$H$8*(-LN(1-RAND()))^(1/'PM2,5'!$H$7),0)</f>
        <v>83</v>
      </c>
      <c r="E65" s="32">
        <f ca="1">ROUND(_xlfn.NORM.INV(RAND(),'SO2'!$H$4,'SO2'!$H$6),0)</f>
        <v>42</v>
      </c>
      <c r="F65" s="33">
        <f ca="1">ROUND(_xlfn.NORM.INV(RAND(),CO!$H$4,CO!$H$6),0)</f>
        <v>16</v>
      </c>
      <c r="G65" s="34">
        <f ca="1">ROUND('O3'!$H$8*(-LN(1-RAND()))^(1/'O3'!$H$7),0)</f>
        <v>38</v>
      </c>
      <c r="H65" s="33">
        <f ca="1">ROUND(_xlfn.NORM.INV(RAND(),'NO2'!$H$4,'NO2'!$H$6),0)</f>
        <v>40</v>
      </c>
      <c r="I65" s="34" cm="1">
        <f t="array" aca="1" ref="I65" ca="1">ROUND(_xlfn.IFS(C65&lt;=50, C65, C65&lt;=150, 50+(C65-50)*50/(150-50), C65&lt;=350, 100+(C65-150)*100/(350-150), C65&lt;=420, 200+(C65-350)*100/(420-350), TRUE, 300+(C65-420)*100/(500-420)), 1)</f>
        <v>27</v>
      </c>
      <c r="J65" s="35" cm="1">
        <f t="array" aca="1" ref="J65" ca="1">ROUND(_xlfn.IFS(D65&lt;=15.5, D65*50/15.5, D65&lt;=55.4, 50+(D65-15.5)*50/(55.4-15.5), D65&lt;=150.4, 100+(D65-55.4)*100/(150.4-55.4), D65&lt;=250.4, 200+(D65-150.4)*100/(250.4-150.4), TRUE, 300+(D65-250.4)*100/(500-250.4)), 1)</f>
        <v>129.1</v>
      </c>
      <c r="K65" s="34" cm="1">
        <f t="array" aca="1" ref="K65" ca="1">ROUND(_xlfn.IFS(E65&lt;=52, E65*50/52, E65&lt;=180, 50+(E65-52)*50/(180-52), E65&lt;=365, 100+(E65-180)*100/(365-180), E65&lt;=800, 200+(E65-365)*100/(800-365), TRUE, 300+(E65-800)*100/(1200-800)), 1)</f>
        <v>40.4</v>
      </c>
      <c r="L65" s="35" cm="1">
        <f t="array" aca="1" ref="L65" ca="1">ROUND(_xlfn.IFS(F65&lt;=4000,F65*50/4000,F65&lt;=8000,50+(F65-4000)*50/(8000-4000),F65&lt;=15000,100+(F65-8000)*100/(15000-8000),F65&lt;=30000,200+(F65-15000)*100/(30000-15000),TRUE,300+(F65-30000)*100/(45000-30000)),3)</f>
        <v>0.2</v>
      </c>
      <c r="M65" s="34" cm="1">
        <f t="array" aca="1" ref="M65" ca="1">ROUND(_xlfn.IFS(G65&lt;=120,G65*50/120,G65&lt;=235,50+(G65-120)*50/(235-120),G65&lt;=400,100+(G65-235)*100/(400-235),G65&lt;=800,200+(G65-400)*100/(800-400),TRUE,300+(G65-800)*100/(1000-800)),1)</f>
        <v>15.8</v>
      </c>
      <c r="N65" s="35" cm="1">
        <f t="array" aca="1" ref="N65" ca="1">ROUND(_xlfn.IFS(H65&lt;=80,H65*50/80,H65&lt;=200,50+(H65-80)*50/(200-80),H65&lt;=1130,100+(H65-200)*100/(1130-200),H65&lt;=2260,200+(H65-1130)*100/(2260-1130),TRUE,300+(H65-2260)*100/(3000-2260)),1)</f>
        <v>25</v>
      </c>
      <c r="O65" s="32">
        <f t="shared" ca="1" si="0"/>
        <v>129.1</v>
      </c>
      <c r="P65" s="33" t="str">
        <f t="shared" ca="1" si="1"/>
        <v>PM2,5</v>
      </c>
      <c r="Q65" s="42" t="str" cm="1">
        <f t="array" aca="1" ref="Q65" ca="1">_xlfn.IFS(O65&lt;=50,"Baik", O65&lt;=100,"Sedang", O65&lt;=200,"Tidak Sehat", O65&lt;=300,"Sangat Tidak Sehat", TRUE,"Berbahaya")</f>
        <v>Tidak Sehat</v>
      </c>
    </row>
    <row r="66" spans="1:17" x14ac:dyDescent="0.25">
      <c r="A66" s="41">
        <v>202302</v>
      </c>
      <c r="B66" s="33" t="s">
        <v>61</v>
      </c>
      <c r="C66" s="32">
        <f ca="1">ROUND('PM10'!$H$8*(-LN(1-RAND()))^(1/'PM10'!$H$7),0)</f>
        <v>67</v>
      </c>
      <c r="D66" s="35">
        <f ca="1">ROUND('PM2,5'!$H$8*(-LN(1-RAND()))^(1/'PM2,5'!$H$7),0)</f>
        <v>97</v>
      </c>
      <c r="E66" s="32">
        <f ca="1">ROUND(_xlfn.NORM.INV(RAND(),'SO2'!$H$4,'SO2'!$H$6),0)</f>
        <v>41</v>
      </c>
      <c r="F66" s="33">
        <f ca="1">ROUND(_xlfn.NORM.INV(RAND(),CO!$H$4,CO!$H$6),0)</f>
        <v>13</v>
      </c>
      <c r="G66" s="34">
        <f ca="1">ROUND('O3'!$H$8*(-LN(1-RAND()))^(1/'O3'!$H$7),0)</f>
        <v>26</v>
      </c>
      <c r="H66" s="33">
        <f ca="1">ROUND(_xlfn.NORM.INV(RAND(),'NO2'!$H$4,'NO2'!$H$6),0)</f>
        <v>18</v>
      </c>
      <c r="I66" s="34" cm="1">
        <f t="array" aca="1" ref="I66" ca="1">ROUND(_xlfn.IFS(C66&lt;=50, C66, C66&lt;=150, 50+(C66-50)*50/(150-50), C66&lt;=350, 100+(C66-150)*100/(350-150), C66&lt;=420, 200+(C66-350)*100/(420-350), TRUE, 300+(C66-420)*100/(500-420)), 1)</f>
        <v>58.5</v>
      </c>
      <c r="J66" s="35" cm="1">
        <f t="array" aca="1" ref="J66" ca="1">ROUND(_xlfn.IFS(D66&lt;=15.5, D66*50/15.5, D66&lt;=55.4, 50+(D66-15.5)*50/(55.4-15.5), D66&lt;=150.4, 100+(D66-55.4)*100/(150.4-55.4), D66&lt;=250.4, 200+(D66-150.4)*100/(250.4-150.4), TRUE, 300+(D66-250.4)*100/(500-250.4)), 1)</f>
        <v>143.80000000000001</v>
      </c>
      <c r="K66" s="34" cm="1">
        <f t="array" aca="1" ref="K66" ca="1">ROUND(_xlfn.IFS(E66&lt;=52, E66*50/52, E66&lt;=180, 50+(E66-52)*50/(180-52), E66&lt;=365, 100+(E66-180)*100/(365-180), E66&lt;=800, 200+(E66-365)*100/(800-365), TRUE, 300+(E66-800)*100/(1200-800)), 1)</f>
        <v>39.4</v>
      </c>
      <c r="L66" s="35" cm="1">
        <f t="array" aca="1" ref="L66" ca="1">ROUND(_xlfn.IFS(F66&lt;=4000,F66*50/4000,F66&lt;=8000,50+(F66-4000)*50/(8000-4000),F66&lt;=15000,100+(F66-8000)*100/(15000-8000),F66&lt;=30000,200+(F66-15000)*100/(30000-15000),TRUE,300+(F66-30000)*100/(45000-30000)),3)</f>
        <v>0.16300000000000001</v>
      </c>
      <c r="M66" s="34" cm="1">
        <f t="array" aca="1" ref="M66" ca="1">ROUND(_xlfn.IFS(G66&lt;=120,G66*50/120,G66&lt;=235,50+(G66-120)*50/(235-120),G66&lt;=400,100+(G66-235)*100/(400-235),G66&lt;=800,200+(G66-400)*100/(800-400),TRUE,300+(G66-800)*100/(1000-800)),1)</f>
        <v>10.8</v>
      </c>
      <c r="N66" s="35" cm="1">
        <f t="array" aca="1" ref="N66" ca="1">ROUND(_xlfn.IFS(H66&lt;=80,H66*50/80,H66&lt;=200,50+(H66-80)*50/(200-80),H66&lt;=1130,100+(H66-200)*100/(1130-200),H66&lt;=2260,200+(H66-1130)*100/(2260-1130),TRUE,300+(H66-2260)*100/(3000-2260)),1)</f>
        <v>11.3</v>
      </c>
      <c r="O66" s="32">
        <f t="shared" ca="1" si="0"/>
        <v>143.80000000000001</v>
      </c>
      <c r="P66" s="33" t="str">
        <f t="shared" ca="1" si="1"/>
        <v>PM2,5</v>
      </c>
      <c r="Q66" s="42" t="str" cm="1">
        <f t="array" aca="1" ref="Q66" ca="1">_xlfn.IFS(O66&lt;=50,"Baik", O66&lt;=100,"Sedang", O66&lt;=200,"Tidak Sehat", O66&lt;=300,"Sangat Tidak Sehat", TRUE,"Berbahaya")</f>
        <v>Tidak Sehat</v>
      </c>
    </row>
    <row r="67" spans="1:17" x14ac:dyDescent="0.25">
      <c r="A67" s="41">
        <v>202302</v>
      </c>
      <c r="B67" s="33" t="s">
        <v>63</v>
      </c>
      <c r="C67" s="32">
        <f ca="1">ROUND('PM10'!$H$8*(-LN(1-RAND()))^(1/'PM10'!$H$7),0)</f>
        <v>62</v>
      </c>
      <c r="D67" s="35">
        <f ca="1">ROUND('PM2,5'!$H$8*(-LN(1-RAND()))^(1/'PM2,5'!$H$7),0)</f>
        <v>57</v>
      </c>
      <c r="E67" s="32">
        <f ca="1">ROUND(_xlfn.NORM.INV(RAND(),'SO2'!$H$4,'SO2'!$H$6),0)</f>
        <v>45</v>
      </c>
      <c r="F67" s="33">
        <f ca="1">ROUND(_xlfn.NORM.INV(RAND(),CO!$H$4,CO!$H$6),0)</f>
        <v>9</v>
      </c>
      <c r="G67" s="34">
        <f ca="1">ROUND('O3'!$H$8*(-LN(1-RAND()))^(1/'O3'!$H$7),0)</f>
        <v>43</v>
      </c>
      <c r="H67" s="33">
        <f ca="1">ROUND(_xlfn.NORM.INV(RAND(),'NO2'!$H$4,'NO2'!$H$6),0)</f>
        <v>34</v>
      </c>
      <c r="I67" s="34" cm="1">
        <f t="array" aca="1" ref="I67" ca="1">ROUND(_xlfn.IFS(C67&lt;=50, C67, C67&lt;=150, 50+(C67-50)*50/(150-50), C67&lt;=350, 100+(C67-150)*100/(350-150), C67&lt;=420, 200+(C67-350)*100/(420-350), TRUE, 300+(C67-420)*100/(500-420)), 1)</f>
        <v>56</v>
      </c>
      <c r="J67" s="35" cm="1">
        <f t="array" aca="1" ref="J67" ca="1">ROUND(_xlfn.IFS(D67&lt;=15.5, D67*50/15.5, D67&lt;=55.4, 50+(D67-15.5)*50/(55.4-15.5), D67&lt;=150.4, 100+(D67-55.4)*100/(150.4-55.4), D67&lt;=250.4, 200+(D67-150.4)*100/(250.4-150.4), TRUE, 300+(D67-250.4)*100/(500-250.4)), 1)</f>
        <v>101.7</v>
      </c>
      <c r="K67" s="34" cm="1">
        <f t="array" aca="1" ref="K67" ca="1">ROUND(_xlfn.IFS(E67&lt;=52, E67*50/52, E67&lt;=180, 50+(E67-52)*50/(180-52), E67&lt;=365, 100+(E67-180)*100/(365-180), E67&lt;=800, 200+(E67-365)*100/(800-365), TRUE, 300+(E67-800)*100/(1200-800)), 1)</f>
        <v>43.3</v>
      </c>
      <c r="L67" s="35" cm="1">
        <f t="array" aca="1" ref="L67" ca="1">ROUND(_xlfn.IFS(F67&lt;=4000,F67*50/4000,F67&lt;=8000,50+(F67-4000)*50/(8000-4000),F67&lt;=15000,100+(F67-8000)*100/(15000-8000),F67&lt;=30000,200+(F67-15000)*100/(30000-15000),TRUE,300+(F67-30000)*100/(45000-30000)),3)</f>
        <v>0.113</v>
      </c>
      <c r="M67" s="34" cm="1">
        <f t="array" aca="1" ref="M67" ca="1">ROUND(_xlfn.IFS(G67&lt;=120,G67*50/120,G67&lt;=235,50+(G67-120)*50/(235-120),G67&lt;=400,100+(G67-235)*100/(400-235),G67&lt;=800,200+(G67-400)*100/(800-400),TRUE,300+(G67-800)*100/(1000-800)),1)</f>
        <v>17.899999999999999</v>
      </c>
      <c r="N67" s="35" cm="1">
        <f t="array" aca="1" ref="N67" ca="1">ROUND(_xlfn.IFS(H67&lt;=80,H67*50/80,H67&lt;=200,50+(H67-80)*50/(200-80),H67&lt;=1130,100+(H67-200)*100/(1130-200),H67&lt;=2260,200+(H67-1130)*100/(2260-1130),TRUE,300+(H67-2260)*100/(3000-2260)),1)</f>
        <v>21.3</v>
      </c>
      <c r="O67" s="32">
        <f t="shared" ref="O67:O130" ca="1" si="3">MAX(I67:N67)</f>
        <v>101.7</v>
      </c>
      <c r="P67" s="33" t="str">
        <f t="shared" ref="P67:P130" ca="1" si="4">SUBSTITUTE(INDEX($I$1:$N$1,MATCH(O67,I67:N67,0)),"ISPU ","")</f>
        <v>PM2,5</v>
      </c>
      <c r="Q67" s="42" t="str" cm="1">
        <f t="array" aca="1" ref="Q67" ca="1">_xlfn.IFS(O67&lt;=50,"Baik", O67&lt;=100,"Sedang", O67&lt;=200,"Tidak Sehat", O67&lt;=300,"Sangat Tidak Sehat", TRUE,"Berbahaya")</f>
        <v>Tidak Sehat</v>
      </c>
    </row>
    <row r="68" spans="1:17" x14ac:dyDescent="0.25">
      <c r="A68" s="41">
        <v>202302</v>
      </c>
      <c r="B68" s="33" t="s">
        <v>65</v>
      </c>
      <c r="C68" s="32">
        <f ca="1">ROUND('PM10'!$H$8*(-LN(1-RAND()))^(1/'PM10'!$H$7),0)</f>
        <v>30</v>
      </c>
      <c r="D68" s="35">
        <f ca="1">ROUND('PM2,5'!$H$8*(-LN(1-RAND()))^(1/'PM2,5'!$H$7),0)</f>
        <v>65</v>
      </c>
      <c r="E68" s="32">
        <f ca="1">ROUND(_xlfn.NORM.INV(RAND(),'SO2'!$H$4,'SO2'!$H$6),0)</f>
        <v>48</v>
      </c>
      <c r="F68" s="33">
        <f ca="1">ROUND(_xlfn.NORM.INV(RAND(),CO!$H$4,CO!$H$6),0)</f>
        <v>7</v>
      </c>
      <c r="G68" s="34">
        <f ca="1">ROUND('O3'!$H$8*(-LN(1-RAND()))^(1/'O3'!$H$7),0)</f>
        <v>28</v>
      </c>
      <c r="H68" s="33">
        <f ca="1">ROUND(_xlfn.NORM.INV(RAND(),'NO2'!$H$4,'NO2'!$H$6),0)</f>
        <v>5</v>
      </c>
      <c r="I68" s="34" cm="1">
        <f t="array" aca="1" ref="I68" ca="1">ROUND(_xlfn.IFS(C68&lt;=50, C68, C68&lt;=150, 50+(C68-50)*50/(150-50), C68&lt;=350, 100+(C68-150)*100/(350-150), C68&lt;=420, 200+(C68-350)*100/(420-350), TRUE, 300+(C68-420)*100/(500-420)), 1)</f>
        <v>30</v>
      </c>
      <c r="J68" s="35" cm="1">
        <f t="array" aca="1" ref="J68" ca="1">ROUND(_xlfn.IFS(D68&lt;=15.5, D68*50/15.5, D68&lt;=55.4, 50+(D68-15.5)*50/(55.4-15.5), D68&lt;=150.4, 100+(D68-55.4)*100/(150.4-55.4), D68&lt;=250.4, 200+(D68-150.4)*100/(250.4-150.4), TRUE, 300+(D68-250.4)*100/(500-250.4)), 1)</f>
        <v>110.1</v>
      </c>
      <c r="K68" s="34" cm="1">
        <f t="array" aca="1" ref="K68" ca="1">ROUND(_xlfn.IFS(E68&lt;=52, E68*50/52, E68&lt;=180, 50+(E68-52)*50/(180-52), E68&lt;=365, 100+(E68-180)*100/(365-180), E68&lt;=800, 200+(E68-365)*100/(800-365), TRUE, 300+(E68-800)*100/(1200-800)), 1)</f>
        <v>46.2</v>
      </c>
      <c r="L68" s="35" cm="1">
        <f t="array" aca="1" ref="L68" ca="1">ROUND(_xlfn.IFS(F68&lt;=4000,F68*50/4000,F68&lt;=8000,50+(F68-4000)*50/(8000-4000),F68&lt;=15000,100+(F68-8000)*100/(15000-8000),F68&lt;=30000,200+(F68-15000)*100/(30000-15000),TRUE,300+(F68-30000)*100/(45000-30000)),3)</f>
        <v>8.7999999999999995E-2</v>
      </c>
      <c r="M68" s="34" cm="1">
        <f t="array" aca="1" ref="M68" ca="1">ROUND(_xlfn.IFS(G68&lt;=120,G68*50/120,G68&lt;=235,50+(G68-120)*50/(235-120),G68&lt;=400,100+(G68-235)*100/(400-235),G68&lt;=800,200+(G68-400)*100/(800-400),TRUE,300+(G68-800)*100/(1000-800)),1)</f>
        <v>11.7</v>
      </c>
      <c r="N68" s="35" cm="1">
        <f t="array" aca="1" ref="N68" ca="1">ROUND(_xlfn.IFS(H68&lt;=80,H68*50/80,H68&lt;=200,50+(H68-80)*50/(200-80),H68&lt;=1130,100+(H68-200)*100/(1130-200),H68&lt;=2260,200+(H68-1130)*100/(2260-1130),TRUE,300+(H68-2260)*100/(3000-2260)),1)</f>
        <v>3.1</v>
      </c>
      <c r="O68" s="32">
        <f t="shared" ca="1" si="3"/>
        <v>110.1</v>
      </c>
      <c r="P68" s="33" t="str">
        <f t="shared" ca="1" si="4"/>
        <v>PM2,5</v>
      </c>
      <c r="Q68" s="42" t="str" cm="1">
        <f t="array" aca="1" ref="Q68" ca="1">_xlfn.IFS(O68&lt;=50,"Baik", O68&lt;=100,"Sedang", O68&lt;=200,"Tidak Sehat", O68&lt;=300,"Sangat Tidak Sehat", TRUE,"Berbahaya")</f>
        <v>Tidak Sehat</v>
      </c>
    </row>
    <row r="69" spans="1:17" x14ac:dyDescent="0.25">
      <c r="A69" s="41">
        <v>202302</v>
      </c>
      <c r="B69" s="33" t="s">
        <v>66</v>
      </c>
      <c r="C69" s="32">
        <f ca="1">ROUND('PM10'!$H$8*(-LN(1-RAND()))^(1/'PM10'!$H$7),0)</f>
        <v>52</v>
      </c>
      <c r="D69" s="35">
        <f ca="1">ROUND('PM2,5'!$H$8*(-LN(1-RAND()))^(1/'PM2,5'!$H$7),0)</f>
        <v>55</v>
      </c>
      <c r="E69" s="32">
        <f ca="1">ROUND(_xlfn.NORM.INV(RAND(),'SO2'!$H$4,'SO2'!$H$6),0)</f>
        <v>42</v>
      </c>
      <c r="F69" s="33">
        <f ca="1">ROUND(_xlfn.NORM.INV(RAND(),CO!$H$4,CO!$H$6),0)</f>
        <v>10</v>
      </c>
      <c r="G69" s="34">
        <f ca="1">ROUND('O3'!$H$8*(-LN(1-RAND()))^(1/'O3'!$H$7),0)</f>
        <v>30</v>
      </c>
      <c r="H69" s="33">
        <f ca="1">ROUND(_xlfn.NORM.INV(RAND(),'NO2'!$H$4,'NO2'!$H$6),0)</f>
        <v>22</v>
      </c>
      <c r="I69" s="34" cm="1">
        <f t="array" aca="1" ref="I69" ca="1">ROUND(_xlfn.IFS(C69&lt;=50, C69, C69&lt;=150, 50+(C69-50)*50/(150-50), C69&lt;=350, 100+(C69-150)*100/(350-150), C69&lt;=420, 200+(C69-350)*100/(420-350), TRUE, 300+(C69-420)*100/(500-420)), 1)</f>
        <v>51</v>
      </c>
      <c r="J69" s="35" cm="1">
        <f t="array" aca="1" ref="J69" ca="1">ROUND(_xlfn.IFS(D69&lt;=15.5, D69*50/15.5, D69&lt;=55.4, 50+(D69-15.5)*50/(55.4-15.5), D69&lt;=150.4, 100+(D69-55.4)*100/(150.4-55.4), D69&lt;=250.4, 200+(D69-150.4)*100/(250.4-150.4), TRUE, 300+(D69-250.4)*100/(500-250.4)), 1)</f>
        <v>99.5</v>
      </c>
      <c r="K69" s="34" cm="1">
        <f t="array" aca="1" ref="K69" ca="1">ROUND(_xlfn.IFS(E69&lt;=52, E69*50/52, E69&lt;=180, 50+(E69-52)*50/(180-52), E69&lt;=365, 100+(E69-180)*100/(365-180), E69&lt;=800, 200+(E69-365)*100/(800-365), TRUE, 300+(E69-800)*100/(1200-800)), 1)</f>
        <v>40.4</v>
      </c>
      <c r="L69" s="35" cm="1">
        <f t="array" aca="1" ref="L69" ca="1">ROUND(_xlfn.IFS(F69&lt;=4000,F69*50/4000,F69&lt;=8000,50+(F69-4000)*50/(8000-4000),F69&lt;=15000,100+(F69-8000)*100/(15000-8000),F69&lt;=30000,200+(F69-15000)*100/(30000-15000),TRUE,300+(F69-30000)*100/(45000-30000)),3)</f>
        <v>0.125</v>
      </c>
      <c r="M69" s="34" cm="1">
        <f t="array" aca="1" ref="M69" ca="1">ROUND(_xlfn.IFS(G69&lt;=120,G69*50/120,G69&lt;=235,50+(G69-120)*50/(235-120),G69&lt;=400,100+(G69-235)*100/(400-235),G69&lt;=800,200+(G69-400)*100/(800-400),TRUE,300+(G69-800)*100/(1000-800)),1)</f>
        <v>12.5</v>
      </c>
      <c r="N69" s="35" cm="1">
        <f t="array" aca="1" ref="N69" ca="1">ROUND(_xlfn.IFS(H69&lt;=80,H69*50/80,H69&lt;=200,50+(H69-80)*50/(200-80),H69&lt;=1130,100+(H69-200)*100/(1130-200),H69&lt;=2260,200+(H69-1130)*100/(2260-1130),TRUE,300+(H69-2260)*100/(3000-2260)),1)</f>
        <v>13.8</v>
      </c>
      <c r="O69" s="32">
        <f t="shared" ca="1" si="3"/>
        <v>99.5</v>
      </c>
      <c r="P69" s="33" t="str">
        <f t="shared" ca="1" si="4"/>
        <v>PM2,5</v>
      </c>
      <c r="Q69" s="42" t="str" cm="1">
        <f t="array" aca="1" ref="Q69" ca="1">_xlfn.IFS(O69&lt;=50,"Baik", O69&lt;=100,"Sedang", O69&lt;=200,"Tidak Sehat", O69&lt;=300,"Sangat Tidak Sehat", TRUE,"Berbahaya")</f>
        <v>Sedang</v>
      </c>
    </row>
    <row r="70" spans="1:17" x14ac:dyDescent="0.25">
      <c r="A70" s="41">
        <v>202302</v>
      </c>
      <c r="B70" s="33" t="s">
        <v>67</v>
      </c>
      <c r="C70" s="32">
        <f ca="1">ROUND('PM10'!$H$8*(-LN(1-RAND()))^(1/'PM10'!$H$7),0)</f>
        <v>43</v>
      </c>
      <c r="D70" s="35">
        <f ca="1">ROUND('PM2,5'!$H$8*(-LN(1-RAND()))^(1/'PM2,5'!$H$7),0)</f>
        <v>44</v>
      </c>
      <c r="E70" s="32">
        <f ca="1">ROUND(_xlfn.NORM.INV(RAND(),'SO2'!$H$4,'SO2'!$H$6),0)</f>
        <v>45</v>
      </c>
      <c r="F70" s="33">
        <f ca="1">ROUND(_xlfn.NORM.INV(RAND(),CO!$H$4,CO!$H$6),0)</f>
        <v>10</v>
      </c>
      <c r="G70" s="34">
        <f ca="1">ROUND('O3'!$H$8*(-LN(1-RAND()))^(1/'O3'!$H$7),0)</f>
        <v>41</v>
      </c>
      <c r="H70" s="33">
        <f ca="1">ROUND(_xlfn.NORM.INV(RAND(),'NO2'!$H$4,'NO2'!$H$6),0)</f>
        <v>25</v>
      </c>
      <c r="I70" s="34" cm="1">
        <f t="array" aca="1" ref="I70" ca="1">ROUND(_xlfn.IFS(C70&lt;=50, C70, C70&lt;=150, 50+(C70-50)*50/(150-50), C70&lt;=350, 100+(C70-150)*100/(350-150), C70&lt;=420, 200+(C70-350)*100/(420-350), TRUE, 300+(C70-420)*100/(500-420)), 1)</f>
        <v>43</v>
      </c>
      <c r="J70" s="35" cm="1">
        <f t="array" aca="1" ref="J70" ca="1">ROUND(_xlfn.IFS(D70&lt;=15.5, D70*50/15.5, D70&lt;=55.4, 50+(D70-15.5)*50/(55.4-15.5), D70&lt;=150.4, 100+(D70-55.4)*100/(150.4-55.4), D70&lt;=250.4, 200+(D70-150.4)*100/(250.4-150.4), TRUE, 300+(D70-250.4)*100/(500-250.4)), 1)</f>
        <v>85.7</v>
      </c>
      <c r="K70" s="34" cm="1">
        <f t="array" aca="1" ref="K70" ca="1">ROUND(_xlfn.IFS(E70&lt;=52, E70*50/52, E70&lt;=180, 50+(E70-52)*50/(180-52), E70&lt;=365, 100+(E70-180)*100/(365-180), E70&lt;=800, 200+(E70-365)*100/(800-365), TRUE, 300+(E70-800)*100/(1200-800)), 1)</f>
        <v>43.3</v>
      </c>
      <c r="L70" s="35" cm="1">
        <f t="array" aca="1" ref="L70" ca="1">ROUND(_xlfn.IFS(F70&lt;=4000,F70*50/4000,F70&lt;=8000,50+(F70-4000)*50/(8000-4000),F70&lt;=15000,100+(F70-8000)*100/(15000-8000),F70&lt;=30000,200+(F70-15000)*100/(30000-15000),TRUE,300+(F70-30000)*100/(45000-30000)),3)</f>
        <v>0.125</v>
      </c>
      <c r="M70" s="34" cm="1">
        <f t="array" aca="1" ref="M70" ca="1">ROUND(_xlfn.IFS(G70&lt;=120,G70*50/120,G70&lt;=235,50+(G70-120)*50/(235-120),G70&lt;=400,100+(G70-235)*100/(400-235),G70&lt;=800,200+(G70-400)*100/(800-400),TRUE,300+(G70-800)*100/(1000-800)),1)</f>
        <v>17.100000000000001</v>
      </c>
      <c r="N70" s="35" cm="1">
        <f t="array" aca="1" ref="N70" ca="1">ROUND(_xlfn.IFS(H70&lt;=80,H70*50/80,H70&lt;=200,50+(H70-80)*50/(200-80),H70&lt;=1130,100+(H70-200)*100/(1130-200),H70&lt;=2260,200+(H70-1130)*100/(2260-1130),TRUE,300+(H70-2260)*100/(3000-2260)),1)</f>
        <v>15.6</v>
      </c>
      <c r="O70" s="32">
        <f t="shared" ca="1" si="3"/>
        <v>85.7</v>
      </c>
      <c r="P70" s="33" t="str">
        <f t="shared" ca="1" si="4"/>
        <v>PM2,5</v>
      </c>
      <c r="Q70" s="42" t="str" cm="1">
        <f t="array" aca="1" ref="Q70" ca="1">_xlfn.IFS(O70&lt;=50,"Baik", O70&lt;=100,"Sedang", O70&lt;=200,"Tidak Sehat", O70&lt;=300,"Sangat Tidak Sehat", TRUE,"Berbahaya")</f>
        <v>Sedang</v>
      </c>
    </row>
    <row r="71" spans="1:17" x14ac:dyDescent="0.25">
      <c r="A71" s="41">
        <v>202302</v>
      </c>
      <c r="B71" s="33" t="s">
        <v>68</v>
      </c>
      <c r="C71" s="32">
        <f ca="1">ROUND('PM10'!$H$8*(-LN(1-RAND()))^(1/'PM10'!$H$7),0)</f>
        <v>48</v>
      </c>
      <c r="D71" s="35">
        <f ca="1">ROUND('PM2,5'!$H$8*(-LN(1-RAND()))^(1/'PM2,5'!$H$7),0)</f>
        <v>69</v>
      </c>
      <c r="E71" s="32">
        <f ca="1">ROUND(_xlfn.NORM.INV(RAND(),'SO2'!$H$4,'SO2'!$H$6),0)</f>
        <v>48</v>
      </c>
      <c r="F71" s="33">
        <f ca="1">ROUND(_xlfn.NORM.INV(RAND(),CO!$H$4,CO!$H$6),0)</f>
        <v>10</v>
      </c>
      <c r="G71" s="34">
        <f ca="1">ROUND('O3'!$H$8*(-LN(1-RAND()))^(1/'O3'!$H$7),0)</f>
        <v>27</v>
      </c>
      <c r="H71" s="33">
        <f ca="1">ROUND(_xlfn.NORM.INV(RAND(),'NO2'!$H$4,'NO2'!$H$6),0)</f>
        <v>16</v>
      </c>
      <c r="I71" s="34" cm="1">
        <f t="array" aca="1" ref="I71" ca="1">ROUND(_xlfn.IFS(C71&lt;=50, C71, C71&lt;=150, 50+(C71-50)*50/(150-50), C71&lt;=350, 100+(C71-150)*100/(350-150), C71&lt;=420, 200+(C71-350)*100/(420-350), TRUE, 300+(C71-420)*100/(500-420)), 1)</f>
        <v>48</v>
      </c>
      <c r="J71" s="35" cm="1">
        <f t="array" aca="1" ref="J71" ca="1">ROUND(_xlfn.IFS(D71&lt;=15.5, D71*50/15.5, D71&lt;=55.4, 50+(D71-15.5)*50/(55.4-15.5), D71&lt;=150.4, 100+(D71-55.4)*100/(150.4-55.4), D71&lt;=250.4, 200+(D71-150.4)*100/(250.4-150.4), TRUE, 300+(D71-250.4)*100/(500-250.4)), 1)</f>
        <v>114.3</v>
      </c>
      <c r="K71" s="34" cm="1">
        <f t="array" aca="1" ref="K71" ca="1">ROUND(_xlfn.IFS(E71&lt;=52, E71*50/52, E71&lt;=180, 50+(E71-52)*50/(180-52), E71&lt;=365, 100+(E71-180)*100/(365-180), E71&lt;=800, 200+(E71-365)*100/(800-365), TRUE, 300+(E71-800)*100/(1200-800)), 1)</f>
        <v>46.2</v>
      </c>
      <c r="L71" s="35" cm="1">
        <f t="array" aca="1" ref="L71" ca="1">ROUND(_xlfn.IFS(F71&lt;=4000,F71*50/4000,F71&lt;=8000,50+(F71-4000)*50/(8000-4000),F71&lt;=15000,100+(F71-8000)*100/(15000-8000),F71&lt;=30000,200+(F71-15000)*100/(30000-15000),TRUE,300+(F71-30000)*100/(45000-30000)),3)</f>
        <v>0.125</v>
      </c>
      <c r="M71" s="34" cm="1">
        <f t="array" aca="1" ref="M71" ca="1">ROUND(_xlfn.IFS(G71&lt;=120,G71*50/120,G71&lt;=235,50+(G71-120)*50/(235-120),G71&lt;=400,100+(G71-235)*100/(400-235),G71&lt;=800,200+(G71-400)*100/(800-400),TRUE,300+(G71-800)*100/(1000-800)),1)</f>
        <v>11.3</v>
      </c>
      <c r="N71" s="35" cm="1">
        <f t="array" aca="1" ref="N71" ca="1">ROUND(_xlfn.IFS(H71&lt;=80,H71*50/80,H71&lt;=200,50+(H71-80)*50/(200-80),H71&lt;=1130,100+(H71-200)*100/(1130-200),H71&lt;=2260,200+(H71-1130)*100/(2260-1130),TRUE,300+(H71-2260)*100/(3000-2260)),1)</f>
        <v>10</v>
      </c>
      <c r="O71" s="32">
        <f t="shared" ca="1" si="3"/>
        <v>114.3</v>
      </c>
      <c r="P71" s="33" t="str">
        <f t="shared" ca="1" si="4"/>
        <v>PM2,5</v>
      </c>
      <c r="Q71" s="42" t="str" cm="1">
        <f t="array" aca="1" ref="Q71" ca="1">_xlfn.IFS(O71&lt;=50,"Baik", O71&lt;=100,"Sedang", O71&lt;=200,"Tidak Sehat", O71&lt;=300,"Sangat Tidak Sehat", TRUE,"Berbahaya")</f>
        <v>Tidak Sehat</v>
      </c>
    </row>
    <row r="72" spans="1:17" x14ac:dyDescent="0.25">
      <c r="A72" s="41">
        <v>202302</v>
      </c>
      <c r="B72" s="33" t="s">
        <v>69</v>
      </c>
      <c r="C72" s="32">
        <f ca="1">ROUND('PM10'!$H$8*(-LN(1-RAND()))^(1/'PM10'!$H$7),0)</f>
        <v>55</v>
      </c>
      <c r="D72" s="35">
        <f ca="1">ROUND('PM2,5'!$H$8*(-LN(1-RAND()))^(1/'PM2,5'!$H$7),0)</f>
        <v>69</v>
      </c>
      <c r="E72" s="32">
        <f ca="1">ROUND(_xlfn.NORM.INV(RAND(),'SO2'!$H$4,'SO2'!$H$6),0)</f>
        <v>49</v>
      </c>
      <c r="F72" s="33">
        <f ca="1">ROUND(_xlfn.NORM.INV(RAND(),CO!$H$4,CO!$H$6),0)</f>
        <v>12</v>
      </c>
      <c r="G72" s="34">
        <f ca="1">ROUND('O3'!$H$8*(-LN(1-RAND()))^(1/'O3'!$H$7),0)</f>
        <v>22</v>
      </c>
      <c r="H72" s="33">
        <f ca="1">ROUND(_xlfn.NORM.INV(RAND(),'NO2'!$H$4,'NO2'!$H$6),0)</f>
        <v>18</v>
      </c>
      <c r="I72" s="34" cm="1">
        <f t="array" aca="1" ref="I72" ca="1">ROUND(_xlfn.IFS(C72&lt;=50, C72, C72&lt;=150, 50+(C72-50)*50/(150-50), C72&lt;=350, 100+(C72-150)*100/(350-150), C72&lt;=420, 200+(C72-350)*100/(420-350), TRUE, 300+(C72-420)*100/(500-420)), 1)</f>
        <v>52.5</v>
      </c>
      <c r="J72" s="35" cm="1">
        <f t="array" aca="1" ref="J72" ca="1">ROUND(_xlfn.IFS(D72&lt;=15.5, D72*50/15.5, D72&lt;=55.4, 50+(D72-15.5)*50/(55.4-15.5), D72&lt;=150.4, 100+(D72-55.4)*100/(150.4-55.4), D72&lt;=250.4, 200+(D72-150.4)*100/(250.4-150.4), TRUE, 300+(D72-250.4)*100/(500-250.4)), 1)</f>
        <v>114.3</v>
      </c>
      <c r="K72" s="34" cm="1">
        <f t="array" aca="1" ref="K72" ca="1">ROUND(_xlfn.IFS(E72&lt;=52, E72*50/52, E72&lt;=180, 50+(E72-52)*50/(180-52), E72&lt;=365, 100+(E72-180)*100/(365-180), E72&lt;=800, 200+(E72-365)*100/(800-365), TRUE, 300+(E72-800)*100/(1200-800)), 1)</f>
        <v>47.1</v>
      </c>
      <c r="L72" s="35" cm="1">
        <f t="array" aca="1" ref="L72" ca="1">ROUND(_xlfn.IFS(F72&lt;=4000,F72*50/4000,F72&lt;=8000,50+(F72-4000)*50/(8000-4000),F72&lt;=15000,100+(F72-8000)*100/(15000-8000),F72&lt;=30000,200+(F72-15000)*100/(30000-15000),TRUE,300+(F72-30000)*100/(45000-30000)),3)</f>
        <v>0.15</v>
      </c>
      <c r="M72" s="34" cm="1">
        <f t="array" aca="1" ref="M72" ca="1">ROUND(_xlfn.IFS(G72&lt;=120,G72*50/120,G72&lt;=235,50+(G72-120)*50/(235-120),G72&lt;=400,100+(G72-235)*100/(400-235),G72&lt;=800,200+(G72-400)*100/(800-400),TRUE,300+(G72-800)*100/(1000-800)),1)</f>
        <v>9.1999999999999993</v>
      </c>
      <c r="N72" s="35" cm="1">
        <f t="array" aca="1" ref="N72" ca="1">ROUND(_xlfn.IFS(H72&lt;=80,H72*50/80,H72&lt;=200,50+(H72-80)*50/(200-80),H72&lt;=1130,100+(H72-200)*100/(1130-200),H72&lt;=2260,200+(H72-1130)*100/(2260-1130),TRUE,300+(H72-2260)*100/(3000-2260)),1)</f>
        <v>11.3</v>
      </c>
      <c r="O72" s="32">
        <f t="shared" ca="1" si="3"/>
        <v>114.3</v>
      </c>
      <c r="P72" s="33" t="str">
        <f t="shared" ca="1" si="4"/>
        <v>PM2,5</v>
      </c>
      <c r="Q72" s="42" t="str" cm="1">
        <f t="array" aca="1" ref="Q72" ca="1">_xlfn.IFS(O72&lt;=50,"Baik", O72&lt;=100,"Sedang", O72&lt;=200,"Tidak Sehat", O72&lt;=300,"Sangat Tidak Sehat", TRUE,"Berbahaya")</f>
        <v>Tidak Sehat</v>
      </c>
    </row>
    <row r="73" spans="1:17" x14ac:dyDescent="0.25">
      <c r="A73" s="41">
        <v>202302</v>
      </c>
      <c r="B73" s="33" t="s">
        <v>70</v>
      </c>
      <c r="C73" s="32">
        <f ca="1">ROUND('PM10'!$H$8*(-LN(1-RAND()))^(1/'PM10'!$H$7),0)</f>
        <v>35</v>
      </c>
      <c r="D73" s="35">
        <f ca="1">ROUND('PM2,5'!$H$8*(-LN(1-RAND()))^(1/'PM2,5'!$H$7),0)</f>
        <v>89</v>
      </c>
      <c r="E73" s="32">
        <f ca="1">ROUND(_xlfn.NORM.INV(RAND(),'SO2'!$H$4,'SO2'!$H$6),0)</f>
        <v>30</v>
      </c>
      <c r="F73" s="33">
        <f ca="1">ROUND(_xlfn.NORM.INV(RAND(),CO!$H$4,CO!$H$6),0)</f>
        <v>13</v>
      </c>
      <c r="G73" s="34">
        <f ca="1">ROUND('O3'!$H$8*(-LN(1-RAND()))^(1/'O3'!$H$7),0)</f>
        <v>15</v>
      </c>
      <c r="H73" s="33">
        <f ca="1">ROUND(_xlfn.NORM.INV(RAND(),'NO2'!$H$4,'NO2'!$H$6),0)</f>
        <v>32</v>
      </c>
      <c r="I73" s="34" cm="1">
        <f t="array" aca="1" ref="I73" ca="1">ROUND(_xlfn.IFS(C73&lt;=50, C73, C73&lt;=150, 50+(C73-50)*50/(150-50), C73&lt;=350, 100+(C73-150)*100/(350-150), C73&lt;=420, 200+(C73-350)*100/(420-350), TRUE, 300+(C73-420)*100/(500-420)), 1)</f>
        <v>35</v>
      </c>
      <c r="J73" s="35" cm="1">
        <f t="array" aca="1" ref="J73" ca="1">ROUND(_xlfn.IFS(D73&lt;=15.5, D73*50/15.5, D73&lt;=55.4, 50+(D73-15.5)*50/(55.4-15.5), D73&lt;=150.4, 100+(D73-55.4)*100/(150.4-55.4), D73&lt;=250.4, 200+(D73-150.4)*100/(250.4-150.4), TRUE, 300+(D73-250.4)*100/(500-250.4)), 1)</f>
        <v>135.4</v>
      </c>
      <c r="K73" s="34" cm="1">
        <f t="array" aca="1" ref="K73" ca="1">ROUND(_xlfn.IFS(E73&lt;=52, E73*50/52, E73&lt;=180, 50+(E73-52)*50/(180-52), E73&lt;=365, 100+(E73-180)*100/(365-180), E73&lt;=800, 200+(E73-365)*100/(800-365), TRUE, 300+(E73-800)*100/(1200-800)), 1)</f>
        <v>28.8</v>
      </c>
      <c r="L73" s="35" cm="1">
        <f t="array" aca="1" ref="L73" ca="1">ROUND(_xlfn.IFS(F73&lt;=4000,F73*50/4000,F73&lt;=8000,50+(F73-4000)*50/(8000-4000),F73&lt;=15000,100+(F73-8000)*100/(15000-8000),F73&lt;=30000,200+(F73-15000)*100/(30000-15000),TRUE,300+(F73-30000)*100/(45000-30000)),3)</f>
        <v>0.16300000000000001</v>
      </c>
      <c r="M73" s="34" cm="1">
        <f t="array" aca="1" ref="M73" ca="1">ROUND(_xlfn.IFS(G73&lt;=120,G73*50/120,G73&lt;=235,50+(G73-120)*50/(235-120),G73&lt;=400,100+(G73-235)*100/(400-235),G73&lt;=800,200+(G73-400)*100/(800-400),TRUE,300+(G73-800)*100/(1000-800)),1)</f>
        <v>6.3</v>
      </c>
      <c r="N73" s="35" cm="1">
        <f t="array" aca="1" ref="N73" ca="1">ROUND(_xlfn.IFS(H73&lt;=80,H73*50/80,H73&lt;=200,50+(H73-80)*50/(200-80),H73&lt;=1130,100+(H73-200)*100/(1130-200),H73&lt;=2260,200+(H73-1130)*100/(2260-1130),TRUE,300+(H73-2260)*100/(3000-2260)),1)</f>
        <v>20</v>
      </c>
      <c r="O73" s="32">
        <f t="shared" ca="1" si="3"/>
        <v>135.4</v>
      </c>
      <c r="P73" s="33" t="str">
        <f t="shared" ca="1" si="4"/>
        <v>PM2,5</v>
      </c>
      <c r="Q73" s="42" t="str" cm="1">
        <f t="array" aca="1" ref="Q73" ca="1">_xlfn.IFS(O73&lt;=50,"Baik", O73&lt;=100,"Sedang", O73&lt;=200,"Tidak Sehat", O73&lt;=300,"Sangat Tidak Sehat", TRUE,"Berbahaya")</f>
        <v>Tidak Sehat</v>
      </c>
    </row>
    <row r="74" spans="1:17" x14ac:dyDescent="0.25">
      <c r="A74" s="41">
        <v>202302</v>
      </c>
      <c r="B74" s="33" t="s">
        <v>71</v>
      </c>
      <c r="C74" s="32">
        <f ca="1">ROUND('PM10'!$H$8*(-LN(1-RAND()))^(1/'PM10'!$H$7),0)</f>
        <v>56</v>
      </c>
      <c r="D74" s="35">
        <f ca="1">ROUND('PM2,5'!$H$8*(-LN(1-RAND()))^(1/'PM2,5'!$H$7),0)</f>
        <v>84</v>
      </c>
      <c r="E74" s="32">
        <f ca="1">ROUND(_xlfn.NORM.INV(RAND(),'SO2'!$H$4,'SO2'!$H$6),0)</f>
        <v>34</v>
      </c>
      <c r="F74" s="33">
        <f ca="1">ROUND(_xlfn.NORM.INV(RAND(),CO!$H$4,CO!$H$6),0)</f>
        <v>8</v>
      </c>
      <c r="G74" s="34">
        <f ca="1">ROUND('O3'!$H$8*(-LN(1-RAND()))^(1/'O3'!$H$7),0)</f>
        <v>36</v>
      </c>
      <c r="H74" s="33">
        <f ca="1">ROUND(_xlfn.NORM.INV(RAND(),'NO2'!$H$4,'NO2'!$H$6),0)</f>
        <v>16</v>
      </c>
      <c r="I74" s="34" cm="1">
        <f t="array" aca="1" ref="I74" ca="1">ROUND(_xlfn.IFS(C74&lt;=50, C74, C74&lt;=150, 50+(C74-50)*50/(150-50), C74&lt;=350, 100+(C74-150)*100/(350-150), C74&lt;=420, 200+(C74-350)*100/(420-350), TRUE, 300+(C74-420)*100/(500-420)), 1)</f>
        <v>53</v>
      </c>
      <c r="J74" s="35" cm="1">
        <f t="array" aca="1" ref="J74" ca="1">ROUND(_xlfn.IFS(D74&lt;=15.5, D74*50/15.5, D74&lt;=55.4, 50+(D74-15.5)*50/(55.4-15.5), D74&lt;=150.4, 100+(D74-55.4)*100/(150.4-55.4), D74&lt;=250.4, 200+(D74-150.4)*100/(250.4-150.4), TRUE, 300+(D74-250.4)*100/(500-250.4)), 1)</f>
        <v>130.1</v>
      </c>
      <c r="K74" s="34" cm="1">
        <f t="array" aca="1" ref="K74" ca="1">ROUND(_xlfn.IFS(E74&lt;=52, E74*50/52, E74&lt;=180, 50+(E74-52)*50/(180-52), E74&lt;=365, 100+(E74-180)*100/(365-180), E74&lt;=800, 200+(E74-365)*100/(800-365), TRUE, 300+(E74-800)*100/(1200-800)), 1)</f>
        <v>32.700000000000003</v>
      </c>
      <c r="L74" s="35" cm="1">
        <f t="array" aca="1" ref="L74" ca="1">ROUND(_xlfn.IFS(F74&lt;=4000,F74*50/4000,F74&lt;=8000,50+(F74-4000)*50/(8000-4000),F74&lt;=15000,100+(F74-8000)*100/(15000-8000),F74&lt;=30000,200+(F74-15000)*100/(30000-15000),TRUE,300+(F74-30000)*100/(45000-30000)),3)</f>
        <v>0.1</v>
      </c>
      <c r="M74" s="34" cm="1">
        <f t="array" aca="1" ref="M74" ca="1">ROUND(_xlfn.IFS(G74&lt;=120,G74*50/120,G74&lt;=235,50+(G74-120)*50/(235-120),G74&lt;=400,100+(G74-235)*100/(400-235),G74&lt;=800,200+(G74-400)*100/(800-400),TRUE,300+(G74-800)*100/(1000-800)),1)</f>
        <v>15</v>
      </c>
      <c r="N74" s="35" cm="1">
        <f t="array" aca="1" ref="N74" ca="1">ROUND(_xlfn.IFS(H74&lt;=80,H74*50/80,H74&lt;=200,50+(H74-80)*50/(200-80),H74&lt;=1130,100+(H74-200)*100/(1130-200),H74&lt;=2260,200+(H74-1130)*100/(2260-1130),TRUE,300+(H74-2260)*100/(3000-2260)),1)</f>
        <v>10</v>
      </c>
      <c r="O74" s="32">
        <f t="shared" ca="1" si="3"/>
        <v>130.1</v>
      </c>
      <c r="P74" s="33" t="str">
        <f t="shared" ca="1" si="4"/>
        <v>PM2,5</v>
      </c>
      <c r="Q74" s="42" t="str" cm="1">
        <f t="array" aca="1" ref="Q74" ca="1">_xlfn.IFS(O74&lt;=50,"Baik", O74&lt;=100,"Sedang", O74&lt;=200,"Tidak Sehat", O74&lt;=300,"Sangat Tidak Sehat", TRUE,"Berbahaya")</f>
        <v>Tidak Sehat</v>
      </c>
    </row>
    <row r="75" spans="1:17" x14ac:dyDescent="0.25">
      <c r="A75" s="41">
        <v>202302</v>
      </c>
      <c r="B75" s="33" t="s">
        <v>72</v>
      </c>
      <c r="C75" s="32">
        <f ca="1">ROUND('PM10'!$H$8*(-LN(1-RAND()))^(1/'PM10'!$H$7),0)</f>
        <v>55</v>
      </c>
      <c r="D75" s="35">
        <f ca="1">ROUND('PM2,5'!$H$8*(-LN(1-RAND()))^(1/'PM2,5'!$H$7),0)</f>
        <v>110</v>
      </c>
      <c r="E75" s="32">
        <f ca="1">ROUND(_xlfn.NORM.INV(RAND(),'SO2'!$H$4,'SO2'!$H$6),0)</f>
        <v>42</v>
      </c>
      <c r="F75" s="33">
        <f ca="1">ROUND(_xlfn.NORM.INV(RAND(),CO!$H$4,CO!$H$6),0)</f>
        <v>13</v>
      </c>
      <c r="G75" s="34">
        <f ca="1">ROUND('O3'!$H$8*(-LN(1-RAND()))^(1/'O3'!$H$7),0)</f>
        <v>28</v>
      </c>
      <c r="H75" s="33">
        <f ca="1">ROUND(_xlfn.NORM.INV(RAND(),'NO2'!$H$4,'NO2'!$H$6),0)</f>
        <v>25</v>
      </c>
      <c r="I75" s="34" cm="1">
        <f t="array" aca="1" ref="I75" ca="1">ROUND(_xlfn.IFS(C75&lt;=50, C75, C75&lt;=150, 50+(C75-50)*50/(150-50), C75&lt;=350, 100+(C75-150)*100/(350-150), C75&lt;=420, 200+(C75-350)*100/(420-350), TRUE, 300+(C75-420)*100/(500-420)), 1)</f>
        <v>52.5</v>
      </c>
      <c r="J75" s="35" cm="1">
        <f t="array" aca="1" ref="J75" ca="1">ROUND(_xlfn.IFS(D75&lt;=15.5, D75*50/15.5, D75&lt;=55.4, 50+(D75-15.5)*50/(55.4-15.5), D75&lt;=150.4, 100+(D75-55.4)*100/(150.4-55.4), D75&lt;=250.4, 200+(D75-150.4)*100/(250.4-150.4), TRUE, 300+(D75-250.4)*100/(500-250.4)), 1)</f>
        <v>157.5</v>
      </c>
      <c r="K75" s="34" cm="1">
        <f t="array" aca="1" ref="K75" ca="1">ROUND(_xlfn.IFS(E75&lt;=52, E75*50/52, E75&lt;=180, 50+(E75-52)*50/(180-52), E75&lt;=365, 100+(E75-180)*100/(365-180), E75&lt;=800, 200+(E75-365)*100/(800-365), TRUE, 300+(E75-800)*100/(1200-800)), 1)</f>
        <v>40.4</v>
      </c>
      <c r="L75" s="35" cm="1">
        <f t="array" aca="1" ref="L75" ca="1">ROUND(_xlfn.IFS(F75&lt;=4000,F75*50/4000,F75&lt;=8000,50+(F75-4000)*50/(8000-4000),F75&lt;=15000,100+(F75-8000)*100/(15000-8000),F75&lt;=30000,200+(F75-15000)*100/(30000-15000),TRUE,300+(F75-30000)*100/(45000-30000)),3)</f>
        <v>0.16300000000000001</v>
      </c>
      <c r="M75" s="34" cm="1">
        <f t="array" aca="1" ref="M75" ca="1">ROUND(_xlfn.IFS(G75&lt;=120,G75*50/120,G75&lt;=235,50+(G75-120)*50/(235-120),G75&lt;=400,100+(G75-235)*100/(400-235),G75&lt;=800,200+(G75-400)*100/(800-400),TRUE,300+(G75-800)*100/(1000-800)),1)</f>
        <v>11.7</v>
      </c>
      <c r="N75" s="35" cm="1">
        <f t="array" aca="1" ref="N75" ca="1">ROUND(_xlfn.IFS(H75&lt;=80,H75*50/80,H75&lt;=200,50+(H75-80)*50/(200-80),H75&lt;=1130,100+(H75-200)*100/(1130-200),H75&lt;=2260,200+(H75-1130)*100/(2260-1130),TRUE,300+(H75-2260)*100/(3000-2260)),1)</f>
        <v>15.6</v>
      </c>
      <c r="O75" s="32">
        <f t="shared" ca="1" si="3"/>
        <v>157.5</v>
      </c>
      <c r="P75" s="33" t="str">
        <f t="shared" ca="1" si="4"/>
        <v>PM2,5</v>
      </c>
      <c r="Q75" s="42" t="str" cm="1">
        <f t="array" aca="1" ref="Q75" ca="1">_xlfn.IFS(O75&lt;=50,"Baik", O75&lt;=100,"Sedang", O75&lt;=200,"Tidak Sehat", O75&lt;=300,"Sangat Tidak Sehat", TRUE,"Berbahaya")</f>
        <v>Tidak Sehat</v>
      </c>
    </row>
    <row r="76" spans="1:17" x14ac:dyDescent="0.25">
      <c r="A76" s="41">
        <v>202302</v>
      </c>
      <c r="B76" s="33" t="s">
        <v>73</v>
      </c>
      <c r="C76" s="32">
        <f ca="1">ROUND('PM10'!$H$8*(-LN(1-RAND()))^(1/'PM10'!$H$7),0)</f>
        <v>76</v>
      </c>
      <c r="D76" s="35">
        <f ca="1">ROUND('PM2,5'!$H$8*(-LN(1-RAND()))^(1/'PM2,5'!$H$7),0)</f>
        <v>55</v>
      </c>
      <c r="E76" s="32">
        <f ca="1">ROUND(_xlfn.NORM.INV(RAND(),'SO2'!$H$4,'SO2'!$H$6),0)</f>
        <v>47</v>
      </c>
      <c r="F76" s="33">
        <f ca="1">ROUND(_xlfn.NORM.INV(RAND(),CO!$H$4,CO!$H$6),0)</f>
        <v>12</v>
      </c>
      <c r="G76" s="34">
        <f ca="1">ROUND('O3'!$H$8*(-LN(1-RAND()))^(1/'O3'!$H$7),0)</f>
        <v>10</v>
      </c>
      <c r="H76" s="33">
        <f ca="1">ROUND(_xlfn.NORM.INV(RAND(),'NO2'!$H$4,'NO2'!$H$6),0)</f>
        <v>32</v>
      </c>
      <c r="I76" s="34" cm="1">
        <f t="array" aca="1" ref="I76" ca="1">ROUND(_xlfn.IFS(C76&lt;=50, C76, C76&lt;=150, 50+(C76-50)*50/(150-50), C76&lt;=350, 100+(C76-150)*100/(350-150), C76&lt;=420, 200+(C76-350)*100/(420-350), TRUE, 300+(C76-420)*100/(500-420)), 1)</f>
        <v>63</v>
      </c>
      <c r="J76" s="35" cm="1">
        <f t="array" aca="1" ref="J76" ca="1">ROUND(_xlfn.IFS(D76&lt;=15.5, D76*50/15.5, D76&lt;=55.4, 50+(D76-15.5)*50/(55.4-15.5), D76&lt;=150.4, 100+(D76-55.4)*100/(150.4-55.4), D76&lt;=250.4, 200+(D76-150.4)*100/(250.4-150.4), TRUE, 300+(D76-250.4)*100/(500-250.4)), 1)</f>
        <v>99.5</v>
      </c>
      <c r="K76" s="34" cm="1">
        <f t="array" aca="1" ref="K76" ca="1">ROUND(_xlfn.IFS(E76&lt;=52, E76*50/52, E76&lt;=180, 50+(E76-52)*50/(180-52), E76&lt;=365, 100+(E76-180)*100/(365-180), E76&lt;=800, 200+(E76-365)*100/(800-365), TRUE, 300+(E76-800)*100/(1200-800)), 1)</f>
        <v>45.2</v>
      </c>
      <c r="L76" s="35" cm="1">
        <f t="array" aca="1" ref="L76" ca="1">ROUND(_xlfn.IFS(F76&lt;=4000,F76*50/4000,F76&lt;=8000,50+(F76-4000)*50/(8000-4000),F76&lt;=15000,100+(F76-8000)*100/(15000-8000),F76&lt;=30000,200+(F76-15000)*100/(30000-15000),TRUE,300+(F76-30000)*100/(45000-30000)),3)</f>
        <v>0.15</v>
      </c>
      <c r="M76" s="34" cm="1">
        <f t="array" aca="1" ref="M76" ca="1">ROUND(_xlfn.IFS(G76&lt;=120,G76*50/120,G76&lt;=235,50+(G76-120)*50/(235-120),G76&lt;=400,100+(G76-235)*100/(400-235),G76&lt;=800,200+(G76-400)*100/(800-400),TRUE,300+(G76-800)*100/(1000-800)),1)</f>
        <v>4.2</v>
      </c>
      <c r="N76" s="35" cm="1">
        <f t="array" aca="1" ref="N76" ca="1">ROUND(_xlfn.IFS(H76&lt;=80,H76*50/80,H76&lt;=200,50+(H76-80)*50/(200-80),H76&lt;=1130,100+(H76-200)*100/(1130-200),H76&lt;=2260,200+(H76-1130)*100/(2260-1130),TRUE,300+(H76-2260)*100/(3000-2260)),1)</f>
        <v>20</v>
      </c>
      <c r="O76" s="32">
        <f t="shared" ca="1" si="3"/>
        <v>99.5</v>
      </c>
      <c r="P76" s="33" t="str">
        <f t="shared" ca="1" si="4"/>
        <v>PM2,5</v>
      </c>
      <c r="Q76" s="42" t="str" cm="1">
        <f t="array" aca="1" ref="Q76" ca="1">_xlfn.IFS(O76&lt;=50,"Baik", O76&lt;=100,"Sedang", O76&lt;=200,"Tidak Sehat", O76&lt;=300,"Sangat Tidak Sehat", TRUE,"Berbahaya")</f>
        <v>Sedang</v>
      </c>
    </row>
    <row r="77" spans="1:17" x14ac:dyDescent="0.25">
      <c r="A77" s="41">
        <v>202302</v>
      </c>
      <c r="B77" s="33" t="s">
        <v>74</v>
      </c>
      <c r="C77" s="32">
        <f ca="1">ROUND('PM10'!$H$8*(-LN(1-RAND()))^(1/'PM10'!$H$7),0)</f>
        <v>56</v>
      </c>
      <c r="D77" s="35">
        <f ca="1">ROUND('PM2,5'!$H$8*(-LN(1-RAND()))^(1/'PM2,5'!$H$7),0)</f>
        <v>60</v>
      </c>
      <c r="E77" s="32">
        <f ca="1">ROUND(_xlfn.NORM.INV(RAND(),'SO2'!$H$4,'SO2'!$H$6),0)</f>
        <v>46</v>
      </c>
      <c r="F77" s="33">
        <f ca="1">ROUND(_xlfn.NORM.INV(RAND(),CO!$H$4,CO!$H$6),0)</f>
        <v>14</v>
      </c>
      <c r="G77" s="34">
        <f ca="1">ROUND('O3'!$H$8*(-LN(1-RAND()))^(1/'O3'!$H$7),0)</f>
        <v>30</v>
      </c>
      <c r="H77" s="33">
        <f ca="1">ROUND(_xlfn.NORM.INV(RAND(),'NO2'!$H$4,'NO2'!$H$6),0)</f>
        <v>32</v>
      </c>
      <c r="I77" s="34" cm="1">
        <f t="array" aca="1" ref="I77" ca="1">ROUND(_xlfn.IFS(C77&lt;=50, C77, C77&lt;=150, 50+(C77-50)*50/(150-50), C77&lt;=350, 100+(C77-150)*100/(350-150), C77&lt;=420, 200+(C77-350)*100/(420-350), TRUE, 300+(C77-420)*100/(500-420)), 1)</f>
        <v>53</v>
      </c>
      <c r="J77" s="35" cm="1">
        <f t="array" aca="1" ref="J77" ca="1">ROUND(_xlfn.IFS(D77&lt;=15.5, D77*50/15.5, D77&lt;=55.4, 50+(D77-15.5)*50/(55.4-15.5), D77&lt;=150.4, 100+(D77-55.4)*100/(150.4-55.4), D77&lt;=250.4, 200+(D77-150.4)*100/(250.4-150.4), TRUE, 300+(D77-250.4)*100/(500-250.4)), 1)</f>
        <v>104.8</v>
      </c>
      <c r="K77" s="34" cm="1">
        <f t="array" aca="1" ref="K77" ca="1">ROUND(_xlfn.IFS(E77&lt;=52, E77*50/52, E77&lt;=180, 50+(E77-52)*50/(180-52), E77&lt;=365, 100+(E77-180)*100/(365-180), E77&lt;=800, 200+(E77-365)*100/(800-365), TRUE, 300+(E77-800)*100/(1200-800)), 1)</f>
        <v>44.2</v>
      </c>
      <c r="L77" s="35" cm="1">
        <f t="array" aca="1" ref="L77" ca="1">ROUND(_xlfn.IFS(F77&lt;=4000,F77*50/4000,F77&lt;=8000,50+(F77-4000)*50/(8000-4000),F77&lt;=15000,100+(F77-8000)*100/(15000-8000),F77&lt;=30000,200+(F77-15000)*100/(30000-15000),TRUE,300+(F77-30000)*100/(45000-30000)),3)</f>
        <v>0.17499999999999999</v>
      </c>
      <c r="M77" s="34" cm="1">
        <f t="array" aca="1" ref="M77" ca="1">ROUND(_xlfn.IFS(G77&lt;=120,G77*50/120,G77&lt;=235,50+(G77-120)*50/(235-120),G77&lt;=400,100+(G77-235)*100/(400-235),G77&lt;=800,200+(G77-400)*100/(800-400),TRUE,300+(G77-800)*100/(1000-800)),1)</f>
        <v>12.5</v>
      </c>
      <c r="N77" s="35" cm="1">
        <f t="array" aca="1" ref="N77" ca="1">ROUND(_xlfn.IFS(H77&lt;=80,H77*50/80,H77&lt;=200,50+(H77-80)*50/(200-80),H77&lt;=1130,100+(H77-200)*100/(1130-200),H77&lt;=2260,200+(H77-1130)*100/(2260-1130),TRUE,300+(H77-2260)*100/(3000-2260)),1)</f>
        <v>20</v>
      </c>
      <c r="O77" s="32">
        <f t="shared" ca="1" si="3"/>
        <v>104.8</v>
      </c>
      <c r="P77" s="33" t="str">
        <f t="shared" ca="1" si="4"/>
        <v>PM2,5</v>
      </c>
      <c r="Q77" s="42" t="str" cm="1">
        <f t="array" aca="1" ref="Q77" ca="1">_xlfn.IFS(O77&lt;=50,"Baik", O77&lt;=100,"Sedang", O77&lt;=200,"Tidak Sehat", O77&lt;=300,"Sangat Tidak Sehat", TRUE,"Berbahaya")</f>
        <v>Tidak Sehat</v>
      </c>
    </row>
    <row r="78" spans="1:17" x14ac:dyDescent="0.25">
      <c r="A78" s="41">
        <v>202302</v>
      </c>
      <c r="B78" s="33" t="s">
        <v>75</v>
      </c>
      <c r="C78" s="32">
        <f ca="1">ROUND('PM10'!$H$8*(-LN(1-RAND()))^(1/'PM10'!$H$7),0)</f>
        <v>54</v>
      </c>
      <c r="D78" s="35">
        <f ca="1">ROUND('PM2,5'!$H$8*(-LN(1-RAND()))^(1/'PM2,5'!$H$7),0)</f>
        <v>99</v>
      </c>
      <c r="E78" s="32">
        <f ca="1">ROUND(_xlfn.NORM.INV(RAND(),'SO2'!$H$4,'SO2'!$H$6),0)</f>
        <v>39</v>
      </c>
      <c r="F78" s="33">
        <f ca="1">ROUND(_xlfn.NORM.INV(RAND(),CO!$H$4,CO!$H$6),0)</f>
        <v>14</v>
      </c>
      <c r="G78" s="34">
        <f ca="1">ROUND('O3'!$H$8*(-LN(1-RAND()))^(1/'O3'!$H$7),0)</f>
        <v>13</v>
      </c>
      <c r="H78" s="33">
        <f ca="1">ROUND(_xlfn.NORM.INV(RAND(),'NO2'!$H$4,'NO2'!$H$6),0)</f>
        <v>24</v>
      </c>
      <c r="I78" s="34" cm="1">
        <f t="array" aca="1" ref="I78" ca="1">ROUND(_xlfn.IFS(C78&lt;=50, C78, C78&lt;=150, 50+(C78-50)*50/(150-50), C78&lt;=350, 100+(C78-150)*100/(350-150), C78&lt;=420, 200+(C78-350)*100/(420-350), TRUE, 300+(C78-420)*100/(500-420)), 1)</f>
        <v>52</v>
      </c>
      <c r="J78" s="35" cm="1">
        <f t="array" aca="1" ref="J78" ca="1">ROUND(_xlfn.IFS(D78&lt;=15.5, D78*50/15.5, D78&lt;=55.4, 50+(D78-15.5)*50/(55.4-15.5), D78&lt;=150.4, 100+(D78-55.4)*100/(150.4-55.4), D78&lt;=250.4, 200+(D78-150.4)*100/(250.4-150.4), TRUE, 300+(D78-250.4)*100/(500-250.4)), 1)</f>
        <v>145.9</v>
      </c>
      <c r="K78" s="34" cm="1">
        <f t="array" aca="1" ref="K78" ca="1">ROUND(_xlfn.IFS(E78&lt;=52, E78*50/52, E78&lt;=180, 50+(E78-52)*50/(180-52), E78&lt;=365, 100+(E78-180)*100/(365-180), E78&lt;=800, 200+(E78-365)*100/(800-365), TRUE, 300+(E78-800)*100/(1200-800)), 1)</f>
        <v>37.5</v>
      </c>
      <c r="L78" s="35" cm="1">
        <f t="array" aca="1" ref="L78" ca="1">ROUND(_xlfn.IFS(F78&lt;=4000,F78*50/4000,F78&lt;=8000,50+(F78-4000)*50/(8000-4000),F78&lt;=15000,100+(F78-8000)*100/(15000-8000),F78&lt;=30000,200+(F78-15000)*100/(30000-15000),TRUE,300+(F78-30000)*100/(45000-30000)),3)</f>
        <v>0.17499999999999999</v>
      </c>
      <c r="M78" s="34" cm="1">
        <f t="array" aca="1" ref="M78" ca="1">ROUND(_xlfn.IFS(G78&lt;=120,G78*50/120,G78&lt;=235,50+(G78-120)*50/(235-120),G78&lt;=400,100+(G78-235)*100/(400-235),G78&lt;=800,200+(G78-400)*100/(800-400),TRUE,300+(G78-800)*100/(1000-800)),1)</f>
        <v>5.4</v>
      </c>
      <c r="N78" s="35" cm="1">
        <f t="array" aca="1" ref="N78" ca="1">ROUND(_xlfn.IFS(H78&lt;=80,H78*50/80,H78&lt;=200,50+(H78-80)*50/(200-80),H78&lt;=1130,100+(H78-200)*100/(1130-200),H78&lt;=2260,200+(H78-1130)*100/(2260-1130),TRUE,300+(H78-2260)*100/(3000-2260)),1)</f>
        <v>15</v>
      </c>
      <c r="O78" s="32">
        <f t="shared" ca="1" si="3"/>
        <v>145.9</v>
      </c>
      <c r="P78" s="33" t="str">
        <f t="shared" ca="1" si="4"/>
        <v>PM2,5</v>
      </c>
      <c r="Q78" s="42" t="str" cm="1">
        <f t="array" aca="1" ref="Q78" ca="1">_xlfn.IFS(O78&lt;=50,"Baik", O78&lt;=100,"Sedang", O78&lt;=200,"Tidak Sehat", O78&lt;=300,"Sangat Tidak Sehat", TRUE,"Berbahaya")</f>
        <v>Tidak Sehat</v>
      </c>
    </row>
    <row r="79" spans="1:17" x14ac:dyDescent="0.25">
      <c r="A79" s="41">
        <v>202302</v>
      </c>
      <c r="B79" s="33" t="s">
        <v>76</v>
      </c>
      <c r="C79" s="32">
        <f ca="1">ROUND('PM10'!$H$8*(-LN(1-RAND()))^(1/'PM10'!$H$7),0)</f>
        <v>68</v>
      </c>
      <c r="D79" s="35">
        <f ca="1">ROUND('PM2,5'!$H$8*(-LN(1-RAND()))^(1/'PM2,5'!$H$7),0)</f>
        <v>74</v>
      </c>
      <c r="E79" s="32">
        <f ca="1">ROUND(_xlfn.NORM.INV(RAND(),'SO2'!$H$4,'SO2'!$H$6),0)</f>
        <v>48</v>
      </c>
      <c r="F79" s="33">
        <f ca="1">ROUND(_xlfn.NORM.INV(RAND(),CO!$H$4,CO!$H$6),0)</f>
        <v>9</v>
      </c>
      <c r="G79" s="34">
        <f ca="1">ROUND('O3'!$H$8*(-LN(1-RAND()))^(1/'O3'!$H$7),0)</f>
        <v>34</v>
      </c>
      <c r="H79" s="33">
        <f ca="1">ROUND(_xlfn.NORM.INV(RAND(),'NO2'!$H$4,'NO2'!$H$6),0)</f>
        <v>31</v>
      </c>
      <c r="I79" s="34" cm="1">
        <f t="array" aca="1" ref="I79" ca="1">ROUND(_xlfn.IFS(C79&lt;=50, C79, C79&lt;=150, 50+(C79-50)*50/(150-50), C79&lt;=350, 100+(C79-150)*100/(350-150), C79&lt;=420, 200+(C79-350)*100/(420-350), TRUE, 300+(C79-420)*100/(500-420)), 1)</f>
        <v>59</v>
      </c>
      <c r="J79" s="35" cm="1">
        <f t="array" aca="1" ref="J79" ca="1">ROUND(_xlfn.IFS(D79&lt;=15.5, D79*50/15.5, D79&lt;=55.4, 50+(D79-15.5)*50/(55.4-15.5), D79&lt;=150.4, 100+(D79-55.4)*100/(150.4-55.4), D79&lt;=250.4, 200+(D79-150.4)*100/(250.4-150.4), TRUE, 300+(D79-250.4)*100/(500-250.4)), 1)</f>
        <v>119.6</v>
      </c>
      <c r="K79" s="34" cm="1">
        <f t="array" aca="1" ref="K79" ca="1">ROUND(_xlfn.IFS(E79&lt;=52, E79*50/52, E79&lt;=180, 50+(E79-52)*50/(180-52), E79&lt;=365, 100+(E79-180)*100/(365-180), E79&lt;=800, 200+(E79-365)*100/(800-365), TRUE, 300+(E79-800)*100/(1200-800)), 1)</f>
        <v>46.2</v>
      </c>
      <c r="L79" s="35" cm="1">
        <f t="array" aca="1" ref="L79" ca="1">ROUND(_xlfn.IFS(F79&lt;=4000,F79*50/4000,F79&lt;=8000,50+(F79-4000)*50/(8000-4000),F79&lt;=15000,100+(F79-8000)*100/(15000-8000),F79&lt;=30000,200+(F79-15000)*100/(30000-15000),TRUE,300+(F79-30000)*100/(45000-30000)),3)</f>
        <v>0.113</v>
      </c>
      <c r="M79" s="34" cm="1">
        <f t="array" aca="1" ref="M79" ca="1">ROUND(_xlfn.IFS(G79&lt;=120,G79*50/120,G79&lt;=235,50+(G79-120)*50/(235-120),G79&lt;=400,100+(G79-235)*100/(400-235),G79&lt;=800,200+(G79-400)*100/(800-400),TRUE,300+(G79-800)*100/(1000-800)),1)</f>
        <v>14.2</v>
      </c>
      <c r="N79" s="35" cm="1">
        <f t="array" aca="1" ref="N79" ca="1">ROUND(_xlfn.IFS(H79&lt;=80,H79*50/80,H79&lt;=200,50+(H79-80)*50/(200-80),H79&lt;=1130,100+(H79-200)*100/(1130-200),H79&lt;=2260,200+(H79-1130)*100/(2260-1130),TRUE,300+(H79-2260)*100/(3000-2260)),1)</f>
        <v>19.399999999999999</v>
      </c>
      <c r="O79" s="32">
        <f t="shared" ca="1" si="3"/>
        <v>119.6</v>
      </c>
      <c r="P79" s="33" t="str">
        <f t="shared" ca="1" si="4"/>
        <v>PM2,5</v>
      </c>
      <c r="Q79" s="42" t="str" cm="1">
        <f t="array" aca="1" ref="Q79" ca="1">_xlfn.IFS(O79&lt;=50,"Baik", O79&lt;=100,"Sedang", O79&lt;=200,"Tidak Sehat", O79&lt;=300,"Sangat Tidak Sehat", TRUE,"Berbahaya")</f>
        <v>Tidak Sehat</v>
      </c>
    </row>
    <row r="80" spans="1:17" x14ac:dyDescent="0.25">
      <c r="A80" s="41">
        <v>202302</v>
      </c>
      <c r="B80" s="33" t="s">
        <v>77</v>
      </c>
      <c r="C80" s="32">
        <f ca="1">ROUND('PM10'!$H$8*(-LN(1-RAND()))^(1/'PM10'!$H$7),0)</f>
        <v>42</v>
      </c>
      <c r="D80" s="35">
        <f ca="1">ROUND('PM2,5'!$H$8*(-LN(1-RAND()))^(1/'PM2,5'!$H$7),0)</f>
        <v>56</v>
      </c>
      <c r="E80" s="32">
        <f ca="1">ROUND(_xlfn.NORM.INV(RAND(),'SO2'!$H$4,'SO2'!$H$6),0)</f>
        <v>41</v>
      </c>
      <c r="F80" s="33">
        <f ca="1">ROUND(_xlfn.NORM.INV(RAND(),CO!$H$4,CO!$H$6),0)</f>
        <v>13</v>
      </c>
      <c r="G80" s="34">
        <f ca="1">ROUND('O3'!$H$8*(-LN(1-RAND()))^(1/'O3'!$H$7),0)</f>
        <v>22</v>
      </c>
      <c r="H80" s="33">
        <f ca="1">ROUND(_xlfn.NORM.INV(RAND(),'NO2'!$H$4,'NO2'!$H$6),0)</f>
        <v>-1</v>
      </c>
      <c r="I80" s="34" cm="1">
        <f t="array" aca="1" ref="I80" ca="1">ROUND(_xlfn.IFS(C80&lt;=50, C80, C80&lt;=150, 50+(C80-50)*50/(150-50), C80&lt;=350, 100+(C80-150)*100/(350-150), C80&lt;=420, 200+(C80-350)*100/(420-350), TRUE, 300+(C80-420)*100/(500-420)), 1)</f>
        <v>42</v>
      </c>
      <c r="J80" s="35" cm="1">
        <f t="array" aca="1" ref="J80" ca="1">ROUND(_xlfn.IFS(D80&lt;=15.5, D80*50/15.5, D80&lt;=55.4, 50+(D80-15.5)*50/(55.4-15.5), D80&lt;=150.4, 100+(D80-55.4)*100/(150.4-55.4), D80&lt;=250.4, 200+(D80-150.4)*100/(250.4-150.4), TRUE, 300+(D80-250.4)*100/(500-250.4)), 1)</f>
        <v>100.6</v>
      </c>
      <c r="K80" s="34" cm="1">
        <f t="array" aca="1" ref="K80" ca="1">ROUND(_xlfn.IFS(E80&lt;=52, E80*50/52, E80&lt;=180, 50+(E80-52)*50/(180-52), E80&lt;=365, 100+(E80-180)*100/(365-180), E80&lt;=800, 200+(E80-365)*100/(800-365), TRUE, 300+(E80-800)*100/(1200-800)), 1)</f>
        <v>39.4</v>
      </c>
      <c r="L80" s="35" cm="1">
        <f t="array" aca="1" ref="L80" ca="1">ROUND(_xlfn.IFS(F80&lt;=4000,F80*50/4000,F80&lt;=8000,50+(F80-4000)*50/(8000-4000),F80&lt;=15000,100+(F80-8000)*100/(15000-8000),F80&lt;=30000,200+(F80-15000)*100/(30000-15000),TRUE,300+(F80-30000)*100/(45000-30000)),3)</f>
        <v>0.16300000000000001</v>
      </c>
      <c r="M80" s="34" cm="1">
        <f t="array" aca="1" ref="M80" ca="1">ROUND(_xlfn.IFS(G80&lt;=120,G80*50/120,G80&lt;=235,50+(G80-120)*50/(235-120),G80&lt;=400,100+(G80-235)*100/(400-235),G80&lt;=800,200+(G80-400)*100/(800-400),TRUE,300+(G80-800)*100/(1000-800)),1)</f>
        <v>9.1999999999999993</v>
      </c>
      <c r="N80" s="35" cm="1">
        <f t="array" aca="1" ref="N80" ca="1">ROUND(_xlfn.IFS(H80&lt;=80,H80*50/80,H80&lt;=200,50+(H80-80)*50/(200-80),H80&lt;=1130,100+(H80-200)*100/(1130-200),H80&lt;=2260,200+(H80-1130)*100/(2260-1130),TRUE,300+(H80-2260)*100/(3000-2260)),1)</f>
        <v>-0.6</v>
      </c>
      <c r="O80" s="32">
        <f t="shared" ca="1" si="3"/>
        <v>100.6</v>
      </c>
      <c r="P80" s="33" t="str">
        <f t="shared" ca="1" si="4"/>
        <v>PM2,5</v>
      </c>
      <c r="Q80" s="42" t="str" cm="1">
        <f t="array" aca="1" ref="Q80" ca="1">_xlfn.IFS(O80&lt;=50,"Baik", O80&lt;=100,"Sedang", O80&lt;=200,"Tidak Sehat", O80&lt;=300,"Sangat Tidak Sehat", TRUE,"Berbahaya")</f>
        <v>Tidak Sehat</v>
      </c>
    </row>
    <row r="81" spans="1:17" x14ac:dyDescent="0.25">
      <c r="A81" s="41">
        <v>202302</v>
      </c>
      <c r="B81" s="33" t="s">
        <v>78</v>
      </c>
      <c r="C81" s="32">
        <f ca="1">ROUND('PM10'!$H$8*(-LN(1-RAND()))^(1/'PM10'!$H$7),0)</f>
        <v>67</v>
      </c>
      <c r="D81" s="35">
        <f ca="1">ROUND('PM2,5'!$H$8*(-LN(1-RAND()))^(1/'PM2,5'!$H$7),0)</f>
        <v>112</v>
      </c>
      <c r="E81" s="32">
        <f ca="1">ROUND(_xlfn.NORM.INV(RAND(),'SO2'!$H$4,'SO2'!$H$6),0)</f>
        <v>40</v>
      </c>
      <c r="F81" s="33">
        <f ca="1">ROUND(_xlfn.NORM.INV(RAND(),CO!$H$4,CO!$H$6),0)</f>
        <v>8</v>
      </c>
      <c r="G81" s="34">
        <f ca="1">ROUND('O3'!$H$8*(-LN(1-RAND()))^(1/'O3'!$H$7),0)</f>
        <v>14</v>
      </c>
      <c r="H81" s="33">
        <f ca="1">ROUND(_xlfn.NORM.INV(RAND(),'NO2'!$H$4,'NO2'!$H$6),0)</f>
        <v>5</v>
      </c>
      <c r="I81" s="34" cm="1">
        <f t="array" aca="1" ref="I81" ca="1">ROUND(_xlfn.IFS(C81&lt;=50, C81, C81&lt;=150, 50+(C81-50)*50/(150-50), C81&lt;=350, 100+(C81-150)*100/(350-150), C81&lt;=420, 200+(C81-350)*100/(420-350), TRUE, 300+(C81-420)*100/(500-420)), 1)</f>
        <v>58.5</v>
      </c>
      <c r="J81" s="35" cm="1">
        <f t="array" aca="1" ref="J81" ca="1">ROUND(_xlfn.IFS(D81&lt;=15.5, D81*50/15.5, D81&lt;=55.4, 50+(D81-15.5)*50/(55.4-15.5), D81&lt;=150.4, 100+(D81-55.4)*100/(150.4-55.4), D81&lt;=250.4, 200+(D81-150.4)*100/(250.4-150.4), TRUE, 300+(D81-250.4)*100/(500-250.4)), 1)</f>
        <v>159.6</v>
      </c>
      <c r="K81" s="34" cm="1">
        <f t="array" aca="1" ref="K81" ca="1">ROUND(_xlfn.IFS(E81&lt;=52, E81*50/52, E81&lt;=180, 50+(E81-52)*50/(180-52), E81&lt;=365, 100+(E81-180)*100/(365-180), E81&lt;=800, 200+(E81-365)*100/(800-365), TRUE, 300+(E81-800)*100/(1200-800)), 1)</f>
        <v>38.5</v>
      </c>
      <c r="L81" s="35" cm="1">
        <f t="array" aca="1" ref="L81" ca="1">ROUND(_xlfn.IFS(F81&lt;=4000,F81*50/4000,F81&lt;=8000,50+(F81-4000)*50/(8000-4000),F81&lt;=15000,100+(F81-8000)*100/(15000-8000),F81&lt;=30000,200+(F81-15000)*100/(30000-15000),TRUE,300+(F81-30000)*100/(45000-30000)),3)</f>
        <v>0.1</v>
      </c>
      <c r="M81" s="34" cm="1">
        <f t="array" aca="1" ref="M81" ca="1">ROUND(_xlfn.IFS(G81&lt;=120,G81*50/120,G81&lt;=235,50+(G81-120)*50/(235-120),G81&lt;=400,100+(G81-235)*100/(400-235),G81&lt;=800,200+(G81-400)*100/(800-400),TRUE,300+(G81-800)*100/(1000-800)),1)</f>
        <v>5.8</v>
      </c>
      <c r="N81" s="35" cm="1">
        <f t="array" aca="1" ref="N81" ca="1">ROUND(_xlfn.IFS(H81&lt;=80,H81*50/80,H81&lt;=200,50+(H81-80)*50/(200-80),H81&lt;=1130,100+(H81-200)*100/(1130-200),H81&lt;=2260,200+(H81-1130)*100/(2260-1130),TRUE,300+(H81-2260)*100/(3000-2260)),1)</f>
        <v>3.1</v>
      </c>
      <c r="O81" s="32">
        <f t="shared" ca="1" si="3"/>
        <v>159.6</v>
      </c>
      <c r="P81" s="33" t="str">
        <f t="shared" ca="1" si="4"/>
        <v>PM2,5</v>
      </c>
      <c r="Q81" s="42" t="str" cm="1">
        <f t="array" aca="1" ref="Q81" ca="1">_xlfn.IFS(O81&lt;=50,"Baik", O81&lt;=100,"Sedang", O81&lt;=200,"Tidak Sehat", O81&lt;=300,"Sangat Tidak Sehat", TRUE,"Berbahaya")</f>
        <v>Tidak Sehat</v>
      </c>
    </row>
    <row r="82" spans="1:17" x14ac:dyDescent="0.25">
      <c r="A82" s="41">
        <v>202302</v>
      </c>
      <c r="B82" s="33" t="s">
        <v>79</v>
      </c>
      <c r="C82" s="32">
        <f ca="1">ROUND('PM10'!$H$8*(-LN(1-RAND()))^(1/'PM10'!$H$7),0)</f>
        <v>54</v>
      </c>
      <c r="D82" s="35">
        <f ca="1">ROUND('PM2,5'!$H$8*(-LN(1-RAND()))^(1/'PM2,5'!$H$7),0)</f>
        <v>76</v>
      </c>
      <c r="E82" s="32">
        <f ca="1">ROUND(_xlfn.NORM.INV(RAND(),'SO2'!$H$4,'SO2'!$H$6),0)</f>
        <v>50</v>
      </c>
      <c r="F82" s="33">
        <f ca="1">ROUND(_xlfn.NORM.INV(RAND(),CO!$H$4,CO!$H$6),0)</f>
        <v>10</v>
      </c>
      <c r="G82" s="34">
        <f ca="1">ROUND('O3'!$H$8*(-LN(1-RAND()))^(1/'O3'!$H$7),0)</f>
        <v>29</v>
      </c>
      <c r="H82" s="33">
        <f ca="1">ROUND(_xlfn.NORM.INV(RAND(),'NO2'!$H$4,'NO2'!$H$6),0)</f>
        <v>29</v>
      </c>
      <c r="I82" s="34" cm="1">
        <f t="array" aca="1" ref="I82" ca="1">ROUND(_xlfn.IFS(C82&lt;=50, C82, C82&lt;=150, 50+(C82-50)*50/(150-50), C82&lt;=350, 100+(C82-150)*100/(350-150), C82&lt;=420, 200+(C82-350)*100/(420-350), TRUE, 300+(C82-420)*100/(500-420)), 1)</f>
        <v>52</v>
      </c>
      <c r="J82" s="35" cm="1">
        <f t="array" aca="1" ref="J82" ca="1">ROUND(_xlfn.IFS(D82&lt;=15.5, D82*50/15.5, D82&lt;=55.4, 50+(D82-15.5)*50/(55.4-15.5), D82&lt;=150.4, 100+(D82-55.4)*100/(150.4-55.4), D82&lt;=250.4, 200+(D82-150.4)*100/(250.4-150.4), TRUE, 300+(D82-250.4)*100/(500-250.4)), 1)</f>
        <v>121.7</v>
      </c>
      <c r="K82" s="34" cm="1">
        <f t="array" aca="1" ref="K82" ca="1">ROUND(_xlfn.IFS(E82&lt;=52, E82*50/52, E82&lt;=180, 50+(E82-52)*50/(180-52), E82&lt;=365, 100+(E82-180)*100/(365-180), E82&lt;=800, 200+(E82-365)*100/(800-365), TRUE, 300+(E82-800)*100/(1200-800)), 1)</f>
        <v>48.1</v>
      </c>
      <c r="L82" s="35" cm="1">
        <f t="array" aca="1" ref="L82" ca="1">ROUND(_xlfn.IFS(F82&lt;=4000,F82*50/4000,F82&lt;=8000,50+(F82-4000)*50/(8000-4000),F82&lt;=15000,100+(F82-8000)*100/(15000-8000),F82&lt;=30000,200+(F82-15000)*100/(30000-15000),TRUE,300+(F82-30000)*100/(45000-30000)),3)</f>
        <v>0.125</v>
      </c>
      <c r="M82" s="34" cm="1">
        <f t="array" aca="1" ref="M82" ca="1">ROUND(_xlfn.IFS(G82&lt;=120,G82*50/120,G82&lt;=235,50+(G82-120)*50/(235-120),G82&lt;=400,100+(G82-235)*100/(400-235),G82&lt;=800,200+(G82-400)*100/(800-400),TRUE,300+(G82-800)*100/(1000-800)),1)</f>
        <v>12.1</v>
      </c>
      <c r="N82" s="35" cm="1">
        <f t="array" aca="1" ref="N82" ca="1">ROUND(_xlfn.IFS(H82&lt;=80,H82*50/80,H82&lt;=200,50+(H82-80)*50/(200-80),H82&lt;=1130,100+(H82-200)*100/(1130-200),H82&lt;=2260,200+(H82-1130)*100/(2260-1130),TRUE,300+(H82-2260)*100/(3000-2260)),1)</f>
        <v>18.100000000000001</v>
      </c>
      <c r="O82" s="32">
        <f t="shared" ca="1" si="3"/>
        <v>121.7</v>
      </c>
      <c r="P82" s="33" t="str">
        <f t="shared" ca="1" si="4"/>
        <v>PM2,5</v>
      </c>
      <c r="Q82" s="42" t="str" cm="1">
        <f t="array" aca="1" ref="Q82" ca="1">_xlfn.IFS(O82&lt;=50,"Baik", O82&lt;=100,"Sedang", O82&lt;=200,"Tidak Sehat", O82&lt;=300,"Sangat Tidak Sehat", TRUE,"Berbahaya")</f>
        <v>Tidak Sehat</v>
      </c>
    </row>
    <row r="83" spans="1:17" x14ac:dyDescent="0.25">
      <c r="A83" s="41">
        <v>202302</v>
      </c>
      <c r="B83" s="33" t="s">
        <v>80</v>
      </c>
      <c r="C83" s="32">
        <f ca="1">ROUND('PM10'!$H$8*(-LN(1-RAND()))^(1/'PM10'!$H$7),0)</f>
        <v>55</v>
      </c>
      <c r="D83" s="35">
        <f ca="1">ROUND('PM2,5'!$H$8*(-LN(1-RAND()))^(1/'PM2,5'!$H$7),0)</f>
        <v>38</v>
      </c>
      <c r="E83" s="32">
        <f ca="1">ROUND(_xlfn.NORM.INV(RAND(),'SO2'!$H$4,'SO2'!$H$6),0)</f>
        <v>40</v>
      </c>
      <c r="F83" s="33">
        <f ca="1">ROUND(_xlfn.NORM.INV(RAND(),CO!$H$4,CO!$H$6),0)</f>
        <v>9</v>
      </c>
      <c r="G83" s="34">
        <f ca="1">ROUND('O3'!$H$8*(-LN(1-RAND()))^(1/'O3'!$H$7),0)</f>
        <v>33</v>
      </c>
      <c r="H83" s="33">
        <f ca="1">ROUND(_xlfn.NORM.INV(RAND(),'NO2'!$H$4,'NO2'!$H$6),0)</f>
        <v>25</v>
      </c>
      <c r="I83" s="34" cm="1">
        <f t="array" aca="1" ref="I83" ca="1">ROUND(_xlfn.IFS(C83&lt;=50, C83, C83&lt;=150, 50+(C83-50)*50/(150-50), C83&lt;=350, 100+(C83-150)*100/(350-150), C83&lt;=420, 200+(C83-350)*100/(420-350), TRUE, 300+(C83-420)*100/(500-420)), 1)</f>
        <v>52.5</v>
      </c>
      <c r="J83" s="35" cm="1">
        <f t="array" aca="1" ref="J83" ca="1">ROUND(_xlfn.IFS(D83&lt;=15.5, D83*50/15.5, D83&lt;=55.4, 50+(D83-15.5)*50/(55.4-15.5), D83&lt;=150.4, 100+(D83-55.4)*100/(150.4-55.4), D83&lt;=250.4, 200+(D83-150.4)*100/(250.4-150.4), TRUE, 300+(D83-250.4)*100/(500-250.4)), 1)</f>
        <v>78.2</v>
      </c>
      <c r="K83" s="34" cm="1">
        <f t="array" aca="1" ref="K83" ca="1">ROUND(_xlfn.IFS(E83&lt;=52, E83*50/52, E83&lt;=180, 50+(E83-52)*50/(180-52), E83&lt;=365, 100+(E83-180)*100/(365-180), E83&lt;=800, 200+(E83-365)*100/(800-365), TRUE, 300+(E83-800)*100/(1200-800)), 1)</f>
        <v>38.5</v>
      </c>
      <c r="L83" s="35" cm="1">
        <f t="array" aca="1" ref="L83" ca="1">ROUND(_xlfn.IFS(F83&lt;=4000,F83*50/4000,F83&lt;=8000,50+(F83-4000)*50/(8000-4000),F83&lt;=15000,100+(F83-8000)*100/(15000-8000),F83&lt;=30000,200+(F83-15000)*100/(30000-15000),TRUE,300+(F83-30000)*100/(45000-30000)),3)</f>
        <v>0.113</v>
      </c>
      <c r="M83" s="34" cm="1">
        <f t="array" aca="1" ref="M83" ca="1">ROUND(_xlfn.IFS(G83&lt;=120,G83*50/120,G83&lt;=235,50+(G83-120)*50/(235-120),G83&lt;=400,100+(G83-235)*100/(400-235),G83&lt;=800,200+(G83-400)*100/(800-400),TRUE,300+(G83-800)*100/(1000-800)),1)</f>
        <v>13.8</v>
      </c>
      <c r="N83" s="35" cm="1">
        <f t="array" aca="1" ref="N83" ca="1">ROUND(_xlfn.IFS(H83&lt;=80,H83*50/80,H83&lt;=200,50+(H83-80)*50/(200-80),H83&lt;=1130,100+(H83-200)*100/(1130-200),H83&lt;=2260,200+(H83-1130)*100/(2260-1130),TRUE,300+(H83-2260)*100/(3000-2260)),1)</f>
        <v>15.6</v>
      </c>
      <c r="O83" s="32">
        <f t="shared" ca="1" si="3"/>
        <v>78.2</v>
      </c>
      <c r="P83" s="33" t="str">
        <f t="shared" ca="1" si="4"/>
        <v>PM2,5</v>
      </c>
      <c r="Q83" s="42" t="str" cm="1">
        <f t="array" aca="1" ref="Q83" ca="1">_xlfn.IFS(O83&lt;=50,"Baik", O83&lt;=100,"Sedang", O83&lt;=200,"Tidak Sehat", O83&lt;=300,"Sangat Tidak Sehat", TRUE,"Berbahaya")</f>
        <v>Sedang</v>
      </c>
    </row>
    <row r="84" spans="1:17" x14ac:dyDescent="0.25">
      <c r="A84" s="41">
        <v>202302</v>
      </c>
      <c r="B84" s="33" t="s">
        <v>81</v>
      </c>
      <c r="C84" s="32">
        <f ca="1">ROUND('PM10'!$H$8*(-LN(1-RAND()))^(1/'PM10'!$H$7),0)</f>
        <v>39</v>
      </c>
      <c r="D84" s="35">
        <f ca="1">ROUND('PM2,5'!$H$8*(-LN(1-RAND()))^(1/'PM2,5'!$H$7),0)</f>
        <v>26</v>
      </c>
      <c r="E84" s="32">
        <f ca="1">ROUND(_xlfn.NORM.INV(RAND(),'SO2'!$H$4,'SO2'!$H$6),0)</f>
        <v>45</v>
      </c>
      <c r="F84" s="33">
        <f ca="1">ROUND(_xlfn.NORM.INV(RAND(),CO!$H$4,CO!$H$6),0)</f>
        <v>7</v>
      </c>
      <c r="G84" s="34">
        <f ca="1">ROUND('O3'!$H$8*(-LN(1-RAND()))^(1/'O3'!$H$7),0)</f>
        <v>24</v>
      </c>
      <c r="H84" s="33">
        <f ca="1">ROUND(_xlfn.NORM.INV(RAND(),'NO2'!$H$4,'NO2'!$H$6),0)</f>
        <v>24</v>
      </c>
      <c r="I84" s="34" cm="1">
        <f t="array" aca="1" ref="I84" ca="1">ROUND(_xlfn.IFS(C84&lt;=50, C84, C84&lt;=150, 50+(C84-50)*50/(150-50), C84&lt;=350, 100+(C84-150)*100/(350-150), C84&lt;=420, 200+(C84-350)*100/(420-350), TRUE, 300+(C84-420)*100/(500-420)), 1)</f>
        <v>39</v>
      </c>
      <c r="J84" s="35" cm="1">
        <f t="array" aca="1" ref="J84" ca="1">ROUND(_xlfn.IFS(D84&lt;=15.5, D84*50/15.5, D84&lt;=55.4, 50+(D84-15.5)*50/(55.4-15.5), D84&lt;=150.4, 100+(D84-55.4)*100/(150.4-55.4), D84&lt;=250.4, 200+(D84-150.4)*100/(250.4-150.4), TRUE, 300+(D84-250.4)*100/(500-250.4)), 1)</f>
        <v>63.2</v>
      </c>
      <c r="K84" s="34" cm="1">
        <f t="array" aca="1" ref="K84" ca="1">ROUND(_xlfn.IFS(E84&lt;=52, E84*50/52, E84&lt;=180, 50+(E84-52)*50/(180-52), E84&lt;=365, 100+(E84-180)*100/(365-180), E84&lt;=800, 200+(E84-365)*100/(800-365), TRUE, 300+(E84-800)*100/(1200-800)), 1)</f>
        <v>43.3</v>
      </c>
      <c r="L84" s="35" cm="1">
        <f t="array" aca="1" ref="L84" ca="1">ROUND(_xlfn.IFS(F84&lt;=4000,F84*50/4000,F84&lt;=8000,50+(F84-4000)*50/(8000-4000),F84&lt;=15000,100+(F84-8000)*100/(15000-8000),F84&lt;=30000,200+(F84-15000)*100/(30000-15000),TRUE,300+(F84-30000)*100/(45000-30000)),3)</f>
        <v>8.7999999999999995E-2</v>
      </c>
      <c r="M84" s="34" cm="1">
        <f t="array" aca="1" ref="M84" ca="1">ROUND(_xlfn.IFS(G84&lt;=120,G84*50/120,G84&lt;=235,50+(G84-120)*50/(235-120),G84&lt;=400,100+(G84-235)*100/(400-235),G84&lt;=800,200+(G84-400)*100/(800-400),TRUE,300+(G84-800)*100/(1000-800)),1)</f>
        <v>10</v>
      </c>
      <c r="N84" s="35" cm="1">
        <f t="array" aca="1" ref="N84" ca="1">ROUND(_xlfn.IFS(H84&lt;=80,H84*50/80,H84&lt;=200,50+(H84-80)*50/(200-80),H84&lt;=1130,100+(H84-200)*100/(1130-200),H84&lt;=2260,200+(H84-1130)*100/(2260-1130),TRUE,300+(H84-2260)*100/(3000-2260)),1)</f>
        <v>15</v>
      </c>
      <c r="O84" s="32">
        <f t="shared" ca="1" si="3"/>
        <v>63.2</v>
      </c>
      <c r="P84" s="33" t="str">
        <f t="shared" ca="1" si="4"/>
        <v>PM2,5</v>
      </c>
      <c r="Q84" s="42" t="str" cm="1">
        <f t="array" aca="1" ref="Q84" ca="1">_xlfn.IFS(O84&lt;=50,"Baik", O84&lt;=100,"Sedang", O84&lt;=200,"Tidak Sehat", O84&lt;=300,"Sangat Tidak Sehat", TRUE,"Berbahaya")</f>
        <v>Sedang</v>
      </c>
    </row>
    <row r="85" spans="1:17" x14ac:dyDescent="0.25">
      <c r="A85" s="41">
        <v>202302</v>
      </c>
      <c r="B85" s="33" t="s">
        <v>82</v>
      </c>
      <c r="C85" s="32">
        <f ca="1">ROUND('PM10'!$H$8*(-LN(1-RAND()))^(1/'PM10'!$H$7),0)</f>
        <v>52</v>
      </c>
      <c r="D85" s="35">
        <f ca="1">ROUND('PM2,5'!$H$8*(-LN(1-RAND()))^(1/'PM2,5'!$H$7),0)</f>
        <v>99</v>
      </c>
      <c r="E85" s="32">
        <f ca="1">ROUND(_xlfn.NORM.INV(RAND(),'SO2'!$H$4,'SO2'!$H$6),0)</f>
        <v>46</v>
      </c>
      <c r="F85" s="33">
        <f ca="1">ROUND(_xlfn.NORM.INV(RAND(),CO!$H$4,CO!$H$6),0)</f>
        <v>12</v>
      </c>
      <c r="G85" s="34">
        <f ca="1">ROUND('O3'!$H$8*(-LN(1-RAND()))^(1/'O3'!$H$7),0)</f>
        <v>25</v>
      </c>
      <c r="H85" s="33">
        <f ca="1">ROUND(_xlfn.NORM.INV(RAND(),'NO2'!$H$4,'NO2'!$H$6),0)</f>
        <v>25</v>
      </c>
      <c r="I85" s="34" cm="1">
        <f t="array" aca="1" ref="I85" ca="1">ROUND(_xlfn.IFS(C85&lt;=50, C85, C85&lt;=150, 50+(C85-50)*50/(150-50), C85&lt;=350, 100+(C85-150)*100/(350-150), C85&lt;=420, 200+(C85-350)*100/(420-350), TRUE, 300+(C85-420)*100/(500-420)), 1)</f>
        <v>51</v>
      </c>
      <c r="J85" s="35" cm="1">
        <f t="array" aca="1" ref="J85" ca="1">ROUND(_xlfn.IFS(D85&lt;=15.5, D85*50/15.5, D85&lt;=55.4, 50+(D85-15.5)*50/(55.4-15.5), D85&lt;=150.4, 100+(D85-55.4)*100/(150.4-55.4), D85&lt;=250.4, 200+(D85-150.4)*100/(250.4-150.4), TRUE, 300+(D85-250.4)*100/(500-250.4)), 1)</f>
        <v>145.9</v>
      </c>
      <c r="K85" s="34" cm="1">
        <f t="array" aca="1" ref="K85" ca="1">ROUND(_xlfn.IFS(E85&lt;=52, E85*50/52, E85&lt;=180, 50+(E85-52)*50/(180-52), E85&lt;=365, 100+(E85-180)*100/(365-180), E85&lt;=800, 200+(E85-365)*100/(800-365), TRUE, 300+(E85-800)*100/(1200-800)), 1)</f>
        <v>44.2</v>
      </c>
      <c r="L85" s="35" cm="1">
        <f t="array" aca="1" ref="L85" ca="1">ROUND(_xlfn.IFS(F85&lt;=4000,F85*50/4000,F85&lt;=8000,50+(F85-4000)*50/(8000-4000),F85&lt;=15000,100+(F85-8000)*100/(15000-8000),F85&lt;=30000,200+(F85-15000)*100/(30000-15000),TRUE,300+(F85-30000)*100/(45000-30000)),3)</f>
        <v>0.15</v>
      </c>
      <c r="M85" s="34" cm="1">
        <f t="array" aca="1" ref="M85" ca="1">ROUND(_xlfn.IFS(G85&lt;=120,G85*50/120,G85&lt;=235,50+(G85-120)*50/(235-120),G85&lt;=400,100+(G85-235)*100/(400-235),G85&lt;=800,200+(G85-400)*100/(800-400),TRUE,300+(G85-800)*100/(1000-800)),1)</f>
        <v>10.4</v>
      </c>
      <c r="N85" s="35" cm="1">
        <f t="array" aca="1" ref="N85" ca="1">ROUND(_xlfn.IFS(H85&lt;=80,H85*50/80,H85&lt;=200,50+(H85-80)*50/(200-80),H85&lt;=1130,100+(H85-200)*100/(1130-200),H85&lt;=2260,200+(H85-1130)*100/(2260-1130),TRUE,300+(H85-2260)*100/(3000-2260)),1)</f>
        <v>15.6</v>
      </c>
      <c r="O85" s="32">
        <f t="shared" ca="1" si="3"/>
        <v>145.9</v>
      </c>
      <c r="P85" s="33" t="str">
        <f t="shared" ca="1" si="4"/>
        <v>PM2,5</v>
      </c>
      <c r="Q85" s="42" t="str" cm="1">
        <f t="array" aca="1" ref="Q85" ca="1">_xlfn.IFS(O85&lt;=50,"Baik", O85&lt;=100,"Sedang", O85&lt;=200,"Tidak Sehat", O85&lt;=300,"Sangat Tidak Sehat", TRUE,"Berbahaya")</f>
        <v>Tidak Sehat</v>
      </c>
    </row>
    <row r="86" spans="1:17" x14ac:dyDescent="0.25">
      <c r="A86" s="41">
        <v>202302</v>
      </c>
      <c r="B86" s="33" t="s">
        <v>83</v>
      </c>
      <c r="C86" s="32">
        <f ca="1">ROUND('PM10'!$H$8*(-LN(1-RAND()))^(1/'PM10'!$H$7),0)</f>
        <v>47</v>
      </c>
      <c r="D86" s="35">
        <f ca="1">ROUND('PM2,5'!$H$8*(-LN(1-RAND()))^(1/'PM2,5'!$H$7),0)</f>
        <v>66</v>
      </c>
      <c r="E86" s="32">
        <f ca="1">ROUND(_xlfn.NORM.INV(RAND(),'SO2'!$H$4,'SO2'!$H$6),0)</f>
        <v>52</v>
      </c>
      <c r="F86" s="33">
        <f ca="1">ROUND(_xlfn.NORM.INV(RAND(),CO!$H$4,CO!$H$6),0)</f>
        <v>15</v>
      </c>
      <c r="G86" s="34">
        <f ca="1">ROUND('O3'!$H$8*(-LN(1-RAND()))^(1/'O3'!$H$7),0)</f>
        <v>25</v>
      </c>
      <c r="H86" s="33">
        <f ca="1">ROUND(_xlfn.NORM.INV(RAND(),'NO2'!$H$4,'NO2'!$H$6),0)</f>
        <v>38</v>
      </c>
      <c r="I86" s="34" cm="1">
        <f t="array" aca="1" ref="I86" ca="1">ROUND(_xlfn.IFS(C86&lt;=50, C86, C86&lt;=150, 50+(C86-50)*50/(150-50), C86&lt;=350, 100+(C86-150)*100/(350-150), C86&lt;=420, 200+(C86-350)*100/(420-350), TRUE, 300+(C86-420)*100/(500-420)), 1)</f>
        <v>47</v>
      </c>
      <c r="J86" s="35" cm="1">
        <f t="array" aca="1" ref="J86" ca="1">ROUND(_xlfn.IFS(D86&lt;=15.5, D86*50/15.5, D86&lt;=55.4, 50+(D86-15.5)*50/(55.4-15.5), D86&lt;=150.4, 100+(D86-55.4)*100/(150.4-55.4), D86&lt;=250.4, 200+(D86-150.4)*100/(250.4-150.4), TRUE, 300+(D86-250.4)*100/(500-250.4)), 1)</f>
        <v>111.2</v>
      </c>
      <c r="K86" s="34" cm="1">
        <f t="array" aca="1" ref="K86" ca="1">ROUND(_xlfn.IFS(E86&lt;=52, E86*50/52, E86&lt;=180, 50+(E86-52)*50/(180-52), E86&lt;=365, 100+(E86-180)*100/(365-180), E86&lt;=800, 200+(E86-365)*100/(800-365), TRUE, 300+(E86-800)*100/(1200-800)), 1)</f>
        <v>50</v>
      </c>
      <c r="L86" s="35" cm="1">
        <f t="array" aca="1" ref="L86" ca="1">ROUND(_xlfn.IFS(F86&lt;=4000,F86*50/4000,F86&lt;=8000,50+(F86-4000)*50/(8000-4000),F86&lt;=15000,100+(F86-8000)*100/(15000-8000),F86&lt;=30000,200+(F86-15000)*100/(30000-15000),TRUE,300+(F86-30000)*100/(45000-30000)),3)</f>
        <v>0.188</v>
      </c>
      <c r="M86" s="34" cm="1">
        <f t="array" aca="1" ref="M86" ca="1">ROUND(_xlfn.IFS(G86&lt;=120,G86*50/120,G86&lt;=235,50+(G86-120)*50/(235-120),G86&lt;=400,100+(G86-235)*100/(400-235),G86&lt;=800,200+(G86-400)*100/(800-400),TRUE,300+(G86-800)*100/(1000-800)),1)</f>
        <v>10.4</v>
      </c>
      <c r="N86" s="35" cm="1">
        <f t="array" aca="1" ref="N86" ca="1">ROUND(_xlfn.IFS(H86&lt;=80,H86*50/80,H86&lt;=200,50+(H86-80)*50/(200-80),H86&lt;=1130,100+(H86-200)*100/(1130-200),H86&lt;=2260,200+(H86-1130)*100/(2260-1130),TRUE,300+(H86-2260)*100/(3000-2260)),1)</f>
        <v>23.8</v>
      </c>
      <c r="O86" s="32">
        <f t="shared" ca="1" si="3"/>
        <v>111.2</v>
      </c>
      <c r="P86" s="33" t="str">
        <f t="shared" ca="1" si="4"/>
        <v>PM2,5</v>
      </c>
      <c r="Q86" s="42" t="str" cm="1">
        <f t="array" aca="1" ref="Q86" ca="1">_xlfn.IFS(O86&lt;=50,"Baik", O86&lt;=100,"Sedang", O86&lt;=200,"Tidak Sehat", O86&lt;=300,"Sangat Tidak Sehat", TRUE,"Berbahaya")</f>
        <v>Tidak Sehat</v>
      </c>
    </row>
    <row r="87" spans="1:17" x14ac:dyDescent="0.25">
      <c r="A87" s="41">
        <v>202302</v>
      </c>
      <c r="B87" s="33" t="s">
        <v>57</v>
      </c>
      <c r="C87" s="32">
        <f ca="1">ROUND('PM10'!$H$8*(-LN(1-RAND()))^(1/'PM10'!$H$7),0)</f>
        <v>57</v>
      </c>
      <c r="D87" s="35">
        <f ca="1">ROUND('PM2,5'!$H$8*(-LN(1-RAND()))^(1/'PM2,5'!$H$7),0)</f>
        <v>74</v>
      </c>
      <c r="E87" s="32">
        <f ca="1">ROUND(_xlfn.NORM.INV(RAND(),'SO2'!$H$4,'SO2'!$H$6),0)</f>
        <v>52</v>
      </c>
      <c r="F87" s="33">
        <f ca="1">ROUND(_xlfn.NORM.INV(RAND(),CO!$H$4,CO!$H$6),0)</f>
        <v>3</v>
      </c>
      <c r="G87" s="34">
        <f ca="1">ROUND('O3'!$H$8*(-LN(1-RAND()))^(1/'O3'!$H$7),0)</f>
        <v>21</v>
      </c>
      <c r="H87" s="33">
        <f ca="1">ROUND(_xlfn.NORM.INV(RAND(),'NO2'!$H$4,'NO2'!$H$6),0)</f>
        <v>14</v>
      </c>
      <c r="I87" s="34" cm="1">
        <f t="array" aca="1" ref="I87" ca="1">ROUND(_xlfn.IFS(C87&lt;=50, C87, C87&lt;=150, 50+(C87-50)*50/(150-50), C87&lt;=350, 100+(C87-150)*100/(350-150), C87&lt;=420, 200+(C87-350)*100/(420-350), TRUE, 300+(C87-420)*100/(500-420)), 1)</f>
        <v>53.5</v>
      </c>
      <c r="J87" s="35" cm="1">
        <f t="array" aca="1" ref="J87" ca="1">ROUND(_xlfn.IFS(D87&lt;=15.5, D87*50/15.5, D87&lt;=55.4, 50+(D87-15.5)*50/(55.4-15.5), D87&lt;=150.4, 100+(D87-55.4)*100/(150.4-55.4), D87&lt;=250.4, 200+(D87-150.4)*100/(250.4-150.4), TRUE, 300+(D87-250.4)*100/(500-250.4)), 1)</f>
        <v>119.6</v>
      </c>
      <c r="K87" s="34" cm="1">
        <f t="array" aca="1" ref="K87" ca="1">ROUND(_xlfn.IFS(E87&lt;=52, E87*50/52, E87&lt;=180, 50+(E87-52)*50/(180-52), E87&lt;=365, 100+(E87-180)*100/(365-180), E87&lt;=800, 200+(E87-365)*100/(800-365), TRUE, 300+(E87-800)*100/(1200-800)), 1)</f>
        <v>50</v>
      </c>
      <c r="L87" s="35" cm="1">
        <f t="array" aca="1" ref="L87" ca="1">ROUND(_xlfn.IFS(F87&lt;=4000,F87*50/4000,F87&lt;=8000,50+(F87-4000)*50/(8000-4000),F87&lt;=15000,100+(F87-8000)*100/(15000-8000),F87&lt;=30000,200+(F87-15000)*100/(30000-15000),TRUE,300+(F87-30000)*100/(45000-30000)),3)</f>
        <v>3.7999999999999999E-2</v>
      </c>
      <c r="M87" s="34" cm="1">
        <f t="array" aca="1" ref="M87" ca="1">ROUND(_xlfn.IFS(G87&lt;=120,G87*50/120,G87&lt;=235,50+(G87-120)*50/(235-120),G87&lt;=400,100+(G87-235)*100/(400-235),G87&lt;=800,200+(G87-400)*100/(800-400),TRUE,300+(G87-800)*100/(1000-800)),1)</f>
        <v>8.8000000000000007</v>
      </c>
      <c r="N87" s="35" cm="1">
        <f t="array" aca="1" ref="N87" ca="1">ROUND(_xlfn.IFS(H87&lt;=80,H87*50/80,H87&lt;=200,50+(H87-80)*50/(200-80),H87&lt;=1130,100+(H87-200)*100/(1130-200),H87&lt;=2260,200+(H87-1130)*100/(2260-1130),TRUE,300+(H87-2260)*100/(3000-2260)),1)</f>
        <v>8.8000000000000007</v>
      </c>
      <c r="O87" s="32">
        <f t="shared" ca="1" si="3"/>
        <v>119.6</v>
      </c>
      <c r="P87" s="33" t="str">
        <f t="shared" ca="1" si="4"/>
        <v>PM2,5</v>
      </c>
      <c r="Q87" s="42" t="str" cm="1">
        <f t="array" aca="1" ref="Q87" ca="1">_xlfn.IFS(O87&lt;=50,"Baik", O87&lt;=100,"Sedang", O87&lt;=200,"Tidak Sehat", O87&lt;=300,"Sangat Tidak Sehat", TRUE,"Berbahaya")</f>
        <v>Tidak Sehat</v>
      </c>
    </row>
    <row r="88" spans="1:17" x14ac:dyDescent="0.25">
      <c r="A88" s="41">
        <v>202302</v>
      </c>
      <c r="B88" s="33" t="s">
        <v>12</v>
      </c>
      <c r="C88" s="32">
        <f ca="1">ROUND('PM10'!$H$8*(-LN(1-RAND()))^(1/'PM10'!$H$7),0)</f>
        <v>50</v>
      </c>
      <c r="D88" s="35">
        <f ca="1">ROUND('PM2,5'!$H$8*(-LN(1-RAND()))^(1/'PM2,5'!$H$7),0)</f>
        <v>113</v>
      </c>
      <c r="E88" s="32">
        <f ca="1">ROUND(_xlfn.NORM.INV(RAND(),'SO2'!$H$4,'SO2'!$H$6),0)</f>
        <v>44</v>
      </c>
      <c r="F88" s="33">
        <f ca="1">ROUND(_xlfn.NORM.INV(RAND(),CO!$H$4,CO!$H$6),0)</f>
        <v>10</v>
      </c>
      <c r="G88" s="34">
        <f ca="1">ROUND('O3'!$H$8*(-LN(1-RAND()))^(1/'O3'!$H$7),0)</f>
        <v>23</v>
      </c>
      <c r="H88" s="33">
        <f ca="1">ROUND(_xlfn.NORM.INV(RAND(),'NO2'!$H$4,'NO2'!$H$6),0)</f>
        <v>18</v>
      </c>
      <c r="I88" s="34" cm="1">
        <f t="array" aca="1" ref="I88" ca="1">ROUND(_xlfn.IFS(C88&lt;=50, C88, C88&lt;=150, 50+(C88-50)*50/(150-50), C88&lt;=350, 100+(C88-150)*100/(350-150), C88&lt;=420, 200+(C88-350)*100/(420-350), TRUE, 300+(C88-420)*100/(500-420)), 1)</f>
        <v>50</v>
      </c>
      <c r="J88" s="35" cm="1">
        <f t="array" aca="1" ref="J88" ca="1">ROUND(_xlfn.IFS(D88&lt;=15.5, D88*50/15.5, D88&lt;=55.4, 50+(D88-15.5)*50/(55.4-15.5), D88&lt;=150.4, 100+(D88-55.4)*100/(150.4-55.4), D88&lt;=250.4, 200+(D88-150.4)*100/(250.4-150.4), TRUE, 300+(D88-250.4)*100/(500-250.4)), 1)</f>
        <v>160.6</v>
      </c>
      <c r="K88" s="34" cm="1">
        <f t="array" aca="1" ref="K88" ca="1">ROUND(_xlfn.IFS(E88&lt;=52, E88*50/52, E88&lt;=180, 50+(E88-52)*50/(180-52), E88&lt;=365, 100+(E88-180)*100/(365-180), E88&lt;=800, 200+(E88-365)*100/(800-365), TRUE, 300+(E88-800)*100/(1200-800)), 1)</f>
        <v>42.3</v>
      </c>
      <c r="L88" s="35" cm="1">
        <f t="array" aca="1" ref="L88" ca="1">ROUND(_xlfn.IFS(F88&lt;=4000,F88*50/4000,F88&lt;=8000,50+(F88-4000)*50/(8000-4000),F88&lt;=15000,100+(F88-8000)*100/(15000-8000),F88&lt;=30000,200+(F88-15000)*100/(30000-15000),TRUE,300+(F88-30000)*100/(45000-30000)),3)</f>
        <v>0.125</v>
      </c>
      <c r="M88" s="34" cm="1">
        <f t="array" aca="1" ref="M88" ca="1">ROUND(_xlfn.IFS(G88&lt;=120,G88*50/120,G88&lt;=235,50+(G88-120)*50/(235-120),G88&lt;=400,100+(G88-235)*100/(400-235),G88&lt;=800,200+(G88-400)*100/(800-400),TRUE,300+(G88-800)*100/(1000-800)),1)</f>
        <v>9.6</v>
      </c>
      <c r="N88" s="35" cm="1">
        <f t="array" aca="1" ref="N88" ca="1">ROUND(_xlfn.IFS(H88&lt;=80,H88*50/80,H88&lt;=200,50+(H88-80)*50/(200-80),H88&lt;=1130,100+(H88-200)*100/(1130-200),H88&lt;=2260,200+(H88-1130)*100/(2260-1130),TRUE,300+(H88-2260)*100/(3000-2260)),1)</f>
        <v>11.3</v>
      </c>
      <c r="O88" s="32">
        <f t="shared" ca="1" si="3"/>
        <v>160.6</v>
      </c>
      <c r="P88" s="33" t="str">
        <f t="shared" ca="1" si="4"/>
        <v>PM2,5</v>
      </c>
      <c r="Q88" s="42" t="str" cm="1">
        <f t="array" aca="1" ref="Q88" ca="1">_xlfn.IFS(O88&lt;=50,"Baik", O88&lt;=100,"Sedang", O88&lt;=200,"Tidak Sehat", O88&lt;=300,"Sangat Tidak Sehat", TRUE,"Berbahaya")</f>
        <v>Tidak Sehat</v>
      </c>
    </row>
    <row r="89" spans="1:17" x14ac:dyDescent="0.25">
      <c r="A89" s="41">
        <v>202302</v>
      </c>
      <c r="B89" s="33" t="s">
        <v>17</v>
      </c>
      <c r="C89" s="32">
        <f ca="1">ROUND('PM10'!$H$8*(-LN(1-RAND()))^(1/'PM10'!$H$7),0)</f>
        <v>32</v>
      </c>
      <c r="D89" s="35">
        <f ca="1">ROUND('PM2,5'!$H$8*(-LN(1-RAND()))^(1/'PM2,5'!$H$7),0)</f>
        <v>38</v>
      </c>
      <c r="E89" s="32">
        <f ca="1">ROUND(_xlfn.NORM.INV(RAND(),'SO2'!$H$4,'SO2'!$H$6),0)</f>
        <v>42</v>
      </c>
      <c r="F89" s="33">
        <f ca="1">ROUND(_xlfn.NORM.INV(RAND(),CO!$H$4,CO!$H$6),0)</f>
        <v>9</v>
      </c>
      <c r="G89" s="34">
        <f ca="1">ROUND('O3'!$H$8*(-LN(1-RAND()))^(1/'O3'!$H$7),0)</f>
        <v>36</v>
      </c>
      <c r="H89" s="33">
        <f ca="1">ROUND(_xlfn.NORM.INV(RAND(),'NO2'!$H$4,'NO2'!$H$6),0)</f>
        <v>19</v>
      </c>
      <c r="I89" s="34" cm="1">
        <f t="array" aca="1" ref="I89" ca="1">ROUND(_xlfn.IFS(C89&lt;=50, C89, C89&lt;=150, 50+(C89-50)*50/(150-50), C89&lt;=350, 100+(C89-150)*100/(350-150), C89&lt;=420, 200+(C89-350)*100/(420-350), TRUE, 300+(C89-420)*100/(500-420)), 1)</f>
        <v>32</v>
      </c>
      <c r="J89" s="35" cm="1">
        <f t="array" aca="1" ref="J89" ca="1">ROUND(_xlfn.IFS(D89&lt;=15.5, D89*50/15.5, D89&lt;=55.4, 50+(D89-15.5)*50/(55.4-15.5), D89&lt;=150.4, 100+(D89-55.4)*100/(150.4-55.4), D89&lt;=250.4, 200+(D89-150.4)*100/(250.4-150.4), TRUE, 300+(D89-250.4)*100/(500-250.4)), 1)</f>
        <v>78.2</v>
      </c>
      <c r="K89" s="34" cm="1">
        <f t="array" aca="1" ref="K89" ca="1">ROUND(_xlfn.IFS(E89&lt;=52, E89*50/52, E89&lt;=180, 50+(E89-52)*50/(180-52), E89&lt;=365, 100+(E89-180)*100/(365-180), E89&lt;=800, 200+(E89-365)*100/(800-365), TRUE, 300+(E89-800)*100/(1200-800)), 1)</f>
        <v>40.4</v>
      </c>
      <c r="L89" s="35" cm="1">
        <f t="array" aca="1" ref="L89" ca="1">ROUND(_xlfn.IFS(F89&lt;=4000,F89*50/4000,F89&lt;=8000,50+(F89-4000)*50/(8000-4000),F89&lt;=15000,100+(F89-8000)*100/(15000-8000),F89&lt;=30000,200+(F89-15000)*100/(30000-15000),TRUE,300+(F89-30000)*100/(45000-30000)),3)</f>
        <v>0.113</v>
      </c>
      <c r="M89" s="34" cm="1">
        <f t="array" aca="1" ref="M89" ca="1">ROUND(_xlfn.IFS(G89&lt;=120,G89*50/120,G89&lt;=235,50+(G89-120)*50/(235-120),G89&lt;=400,100+(G89-235)*100/(400-235),G89&lt;=800,200+(G89-400)*100/(800-400),TRUE,300+(G89-800)*100/(1000-800)),1)</f>
        <v>15</v>
      </c>
      <c r="N89" s="35" cm="1">
        <f t="array" aca="1" ref="N89" ca="1">ROUND(_xlfn.IFS(H89&lt;=80,H89*50/80,H89&lt;=200,50+(H89-80)*50/(200-80),H89&lt;=1130,100+(H89-200)*100/(1130-200),H89&lt;=2260,200+(H89-1130)*100/(2260-1130),TRUE,300+(H89-2260)*100/(3000-2260)),1)</f>
        <v>11.9</v>
      </c>
      <c r="O89" s="32">
        <f t="shared" ca="1" si="3"/>
        <v>78.2</v>
      </c>
      <c r="P89" s="33" t="str">
        <f t="shared" ca="1" si="4"/>
        <v>PM2,5</v>
      </c>
      <c r="Q89" s="42" t="str" cm="1">
        <f t="array" aca="1" ref="Q89" ca="1">_xlfn.IFS(O89&lt;=50,"Baik", O89&lt;=100,"Sedang", O89&lt;=200,"Tidak Sehat", O89&lt;=300,"Sangat Tidak Sehat", TRUE,"Berbahaya")</f>
        <v>Sedang</v>
      </c>
    </row>
    <row r="90" spans="1:17" x14ac:dyDescent="0.25">
      <c r="A90" s="41">
        <v>202302</v>
      </c>
      <c r="B90" s="33" t="s">
        <v>19</v>
      </c>
      <c r="C90" s="32">
        <f ca="1">ROUND('PM10'!$H$8*(-LN(1-RAND()))^(1/'PM10'!$H$7),0)</f>
        <v>60</v>
      </c>
      <c r="D90" s="35">
        <f ca="1">ROUND('PM2,5'!$H$8*(-LN(1-RAND()))^(1/'PM2,5'!$H$7),0)</f>
        <v>66</v>
      </c>
      <c r="E90" s="32">
        <f ca="1">ROUND(_xlfn.NORM.INV(RAND(),'SO2'!$H$4,'SO2'!$H$6),0)</f>
        <v>35</v>
      </c>
      <c r="F90" s="33">
        <f ca="1">ROUND(_xlfn.NORM.INV(RAND(),CO!$H$4,CO!$H$6),0)</f>
        <v>16</v>
      </c>
      <c r="G90" s="34">
        <f ca="1">ROUND('O3'!$H$8*(-LN(1-RAND()))^(1/'O3'!$H$7),0)</f>
        <v>34</v>
      </c>
      <c r="H90" s="33">
        <f ca="1">ROUND(_xlfn.NORM.INV(RAND(),'NO2'!$H$4,'NO2'!$H$6),0)</f>
        <v>40</v>
      </c>
      <c r="I90" s="34" cm="1">
        <f t="array" aca="1" ref="I90" ca="1">ROUND(_xlfn.IFS(C90&lt;=50, C90, C90&lt;=150, 50+(C90-50)*50/(150-50), C90&lt;=350, 100+(C90-150)*100/(350-150), C90&lt;=420, 200+(C90-350)*100/(420-350), TRUE, 300+(C90-420)*100/(500-420)), 1)</f>
        <v>55</v>
      </c>
      <c r="J90" s="35" cm="1">
        <f t="array" aca="1" ref="J90" ca="1">ROUND(_xlfn.IFS(D90&lt;=15.5, D90*50/15.5, D90&lt;=55.4, 50+(D90-15.5)*50/(55.4-15.5), D90&lt;=150.4, 100+(D90-55.4)*100/(150.4-55.4), D90&lt;=250.4, 200+(D90-150.4)*100/(250.4-150.4), TRUE, 300+(D90-250.4)*100/(500-250.4)), 1)</f>
        <v>111.2</v>
      </c>
      <c r="K90" s="34" cm="1">
        <f t="array" aca="1" ref="K90" ca="1">ROUND(_xlfn.IFS(E90&lt;=52, E90*50/52, E90&lt;=180, 50+(E90-52)*50/(180-52), E90&lt;=365, 100+(E90-180)*100/(365-180), E90&lt;=800, 200+(E90-365)*100/(800-365), TRUE, 300+(E90-800)*100/(1200-800)), 1)</f>
        <v>33.700000000000003</v>
      </c>
      <c r="L90" s="35" cm="1">
        <f t="array" aca="1" ref="L90" ca="1">ROUND(_xlfn.IFS(F90&lt;=4000,F90*50/4000,F90&lt;=8000,50+(F90-4000)*50/(8000-4000),F90&lt;=15000,100+(F90-8000)*100/(15000-8000),F90&lt;=30000,200+(F90-15000)*100/(30000-15000),TRUE,300+(F90-30000)*100/(45000-30000)),3)</f>
        <v>0.2</v>
      </c>
      <c r="M90" s="34" cm="1">
        <f t="array" aca="1" ref="M90" ca="1">ROUND(_xlfn.IFS(G90&lt;=120,G90*50/120,G90&lt;=235,50+(G90-120)*50/(235-120),G90&lt;=400,100+(G90-235)*100/(400-235),G90&lt;=800,200+(G90-400)*100/(800-400),TRUE,300+(G90-800)*100/(1000-800)),1)</f>
        <v>14.2</v>
      </c>
      <c r="N90" s="35" cm="1">
        <f t="array" aca="1" ref="N90" ca="1">ROUND(_xlfn.IFS(H90&lt;=80,H90*50/80,H90&lt;=200,50+(H90-80)*50/(200-80),H90&lt;=1130,100+(H90-200)*100/(1130-200),H90&lt;=2260,200+(H90-1130)*100/(2260-1130),TRUE,300+(H90-2260)*100/(3000-2260)),1)</f>
        <v>25</v>
      </c>
      <c r="O90" s="32">
        <f t="shared" ca="1" si="3"/>
        <v>111.2</v>
      </c>
      <c r="P90" s="33" t="str">
        <f t="shared" ca="1" si="4"/>
        <v>PM2,5</v>
      </c>
      <c r="Q90" s="42" t="str" cm="1">
        <f t="array" aca="1" ref="Q90" ca="1">_xlfn.IFS(O90&lt;=50,"Baik", O90&lt;=100,"Sedang", O90&lt;=200,"Tidak Sehat", O90&lt;=300,"Sangat Tidak Sehat", TRUE,"Berbahaya")</f>
        <v>Tidak Sehat</v>
      </c>
    </row>
    <row r="91" spans="1:17" x14ac:dyDescent="0.25">
      <c r="A91" s="41">
        <v>202302</v>
      </c>
      <c r="B91" s="33" t="s">
        <v>20</v>
      </c>
      <c r="C91" s="32">
        <f ca="1">ROUND('PM10'!$H$8*(-LN(1-RAND()))^(1/'PM10'!$H$7),0)</f>
        <v>75</v>
      </c>
      <c r="D91" s="35">
        <f ca="1">ROUND('PM2,5'!$H$8*(-LN(1-RAND()))^(1/'PM2,5'!$H$7),0)</f>
        <v>69</v>
      </c>
      <c r="E91" s="32">
        <f ca="1">ROUND(_xlfn.NORM.INV(RAND(),'SO2'!$H$4,'SO2'!$H$6),0)</f>
        <v>43</v>
      </c>
      <c r="F91" s="33">
        <f ca="1">ROUND(_xlfn.NORM.INV(RAND(),CO!$H$4,CO!$H$6),0)</f>
        <v>12</v>
      </c>
      <c r="G91" s="34">
        <f ca="1">ROUND('O3'!$H$8*(-LN(1-RAND()))^(1/'O3'!$H$7),0)</f>
        <v>21</v>
      </c>
      <c r="H91" s="33">
        <f ca="1">ROUND(_xlfn.NORM.INV(RAND(),'NO2'!$H$4,'NO2'!$H$6),0)</f>
        <v>31</v>
      </c>
      <c r="I91" s="34" cm="1">
        <f t="array" aca="1" ref="I91" ca="1">ROUND(_xlfn.IFS(C91&lt;=50, C91, C91&lt;=150, 50+(C91-50)*50/(150-50), C91&lt;=350, 100+(C91-150)*100/(350-150), C91&lt;=420, 200+(C91-350)*100/(420-350), TRUE, 300+(C91-420)*100/(500-420)), 1)</f>
        <v>62.5</v>
      </c>
      <c r="J91" s="35" cm="1">
        <f t="array" aca="1" ref="J91" ca="1">ROUND(_xlfn.IFS(D91&lt;=15.5, D91*50/15.5, D91&lt;=55.4, 50+(D91-15.5)*50/(55.4-15.5), D91&lt;=150.4, 100+(D91-55.4)*100/(150.4-55.4), D91&lt;=250.4, 200+(D91-150.4)*100/(250.4-150.4), TRUE, 300+(D91-250.4)*100/(500-250.4)), 1)</f>
        <v>114.3</v>
      </c>
      <c r="K91" s="34" cm="1">
        <f t="array" aca="1" ref="K91" ca="1">ROUND(_xlfn.IFS(E91&lt;=52, E91*50/52, E91&lt;=180, 50+(E91-52)*50/(180-52), E91&lt;=365, 100+(E91-180)*100/(365-180), E91&lt;=800, 200+(E91-365)*100/(800-365), TRUE, 300+(E91-800)*100/(1200-800)), 1)</f>
        <v>41.3</v>
      </c>
      <c r="L91" s="35" cm="1">
        <f t="array" aca="1" ref="L91" ca="1">ROUND(_xlfn.IFS(F91&lt;=4000,F91*50/4000,F91&lt;=8000,50+(F91-4000)*50/(8000-4000),F91&lt;=15000,100+(F91-8000)*100/(15000-8000),F91&lt;=30000,200+(F91-15000)*100/(30000-15000),TRUE,300+(F91-30000)*100/(45000-30000)),3)</f>
        <v>0.15</v>
      </c>
      <c r="M91" s="34" cm="1">
        <f t="array" aca="1" ref="M91" ca="1">ROUND(_xlfn.IFS(G91&lt;=120,G91*50/120,G91&lt;=235,50+(G91-120)*50/(235-120),G91&lt;=400,100+(G91-235)*100/(400-235),G91&lt;=800,200+(G91-400)*100/(800-400),TRUE,300+(G91-800)*100/(1000-800)),1)</f>
        <v>8.8000000000000007</v>
      </c>
      <c r="N91" s="35" cm="1">
        <f t="array" aca="1" ref="N91" ca="1">ROUND(_xlfn.IFS(H91&lt;=80,H91*50/80,H91&lt;=200,50+(H91-80)*50/(200-80),H91&lt;=1130,100+(H91-200)*100/(1130-200),H91&lt;=2260,200+(H91-1130)*100/(2260-1130),TRUE,300+(H91-2260)*100/(3000-2260)),1)</f>
        <v>19.399999999999999</v>
      </c>
      <c r="O91" s="32">
        <f t="shared" ca="1" si="3"/>
        <v>114.3</v>
      </c>
      <c r="P91" s="33" t="str">
        <f t="shared" ca="1" si="4"/>
        <v>PM2,5</v>
      </c>
      <c r="Q91" s="42" t="str" cm="1">
        <f t="array" aca="1" ref="Q91" ca="1">_xlfn.IFS(O91&lt;=50,"Baik", O91&lt;=100,"Sedang", O91&lt;=200,"Tidak Sehat", O91&lt;=300,"Sangat Tidak Sehat", TRUE,"Berbahaya")</f>
        <v>Tidak Sehat</v>
      </c>
    </row>
    <row r="92" spans="1:17" x14ac:dyDescent="0.25">
      <c r="A92" s="41">
        <v>202303</v>
      </c>
      <c r="B92" s="33" t="s">
        <v>21</v>
      </c>
      <c r="C92" s="32">
        <f ca="1">ROUND('PM10'!$H$8*(-LN(1-RAND()))^(1/'PM10'!$H$7),0)</f>
        <v>33</v>
      </c>
      <c r="D92" s="35">
        <f ca="1">ROUND('PM2,5'!$H$8*(-LN(1-RAND()))^(1/'PM2,5'!$H$7),0)</f>
        <v>73</v>
      </c>
      <c r="E92" s="32">
        <f ca="1">ROUND(_xlfn.NORM.INV(RAND(),'SO2'!$H$4,'SO2'!$H$6),0)</f>
        <v>48</v>
      </c>
      <c r="F92" s="33">
        <f ca="1">ROUND(_xlfn.NORM.INV(RAND(),CO!$H$4,CO!$H$6),0)</f>
        <v>8</v>
      </c>
      <c r="G92" s="34">
        <f ca="1">ROUND('O3'!$H$8*(-LN(1-RAND()))^(1/'O3'!$H$7),0)</f>
        <v>27</v>
      </c>
      <c r="H92" s="33">
        <f ca="1">ROUND(_xlfn.NORM.INV(RAND(),'NO2'!$H$4,'NO2'!$H$6),0)</f>
        <v>26</v>
      </c>
      <c r="I92" s="34" cm="1">
        <f t="array" aca="1" ref="I92" ca="1">ROUND(_xlfn.IFS(C92&lt;=50, C92, C92&lt;=150, 50+(C92-50)*50/(150-50), C92&lt;=350, 100+(C92-150)*100/(350-150), C92&lt;=420, 200+(C92-350)*100/(420-350), TRUE, 300+(C92-420)*100/(500-420)), 1)</f>
        <v>33</v>
      </c>
      <c r="J92" s="35" cm="1">
        <f t="array" aca="1" ref="J92" ca="1">ROUND(_xlfn.IFS(D92&lt;=15.5, D92*50/15.5, D92&lt;=55.4, 50+(D92-15.5)*50/(55.4-15.5), D92&lt;=150.4, 100+(D92-55.4)*100/(150.4-55.4), D92&lt;=250.4, 200+(D92-150.4)*100/(250.4-150.4), TRUE, 300+(D92-250.4)*100/(500-250.4)), 1)</f>
        <v>118.5</v>
      </c>
      <c r="K92" s="34" cm="1">
        <f t="array" aca="1" ref="K92" ca="1">ROUND(_xlfn.IFS(E92&lt;=52, E92*50/52, E92&lt;=180, 50+(E92-52)*50/(180-52), E92&lt;=365, 100+(E92-180)*100/(365-180), E92&lt;=800, 200+(E92-365)*100/(800-365), TRUE, 300+(E92-800)*100/(1200-800)), 1)</f>
        <v>46.2</v>
      </c>
      <c r="L92" s="35" cm="1">
        <f t="array" aca="1" ref="L92" ca="1">ROUND(_xlfn.IFS(F92&lt;=4000,F92*50/4000,F92&lt;=8000,50+(F92-4000)*50/(8000-4000),F92&lt;=15000,100+(F92-8000)*100/(15000-8000),F92&lt;=30000,200+(F92-15000)*100/(30000-15000),TRUE,300+(F92-30000)*100/(45000-30000)),3)</f>
        <v>0.1</v>
      </c>
      <c r="M92" s="34" cm="1">
        <f t="array" aca="1" ref="M92" ca="1">ROUND(_xlfn.IFS(G92&lt;=120,G92*50/120,G92&lt;=235,50+(G92-120)*50/(235-120),G92&lt;=400,100+(G92-235)*100/(400-235),G92&lt;=800,200+(G92-400)*100/(800-400),TRUE,300+(G92-800)*100/(1000-800)),1)</f>
        <v>11.3</v>
      </c>
      <c r="N92" s="35" cm="1">
        <f t="array" aca="1" ref="N92" ca="1">ROUND(_xlfn.IFS(H92&lt;=80,H92*50/80,H92&lt;=200,50+(H92-80)*50/(200-80),H92&lt;=1130,100+(H92-200)*100/(1130-200),H92&lt;=2260,200+(H92-1130)*100/(2260-1130),TRUE,300+(H92-2260)*100/(3000-2260)),1)</f>
        <v>16.3</v>
      </c>
      <c r="O92" s="32">
        <f t="shared" ca="1" si="3"/>
        <v>118.5</v>
      </c>
      <c r="P92" s="33" t="str">
        <f t="shared" ca="1" si="4"/>
        <v>PM2,5</v>
      </c>
      <c r="Q92" s="42" t="str" cm="1">
        <f t="array" aca="1" ref="Q92" ca="1">_xlfn.IFS(O92&lt;=50,"Baik", O92&lt;=100,"Sedang", O92&lt;=200,"Tidak Sehat", O92&lt;=300,"Sangat Tidak Sehat", TRUE,"Berbahaya")</f>
        <v>Tidak Sehat</v>
      </c>
    </row>
    <row r="93" spans="1:17" x14ac:dyDescent="0.25">
      <c r="A93" s="41">
        <v>202303</v>
      </c>
      <c r="B93" s="33" t="s">
        <v>23</v>
      </c>
      <c r="C93" s="32">
        <f ca="1">ROUND('PM10'!$H$8*(-LN(1-RAND()))^(1/'PM10'!$H$7),0)</f>
        <v>49</v>
      </c>
      <c r="D93" s="35">
        <f ca="1">ROUND('PM2,5'!$H$8*(-LN(1-RAND()))^(1/'PM2,5'!$H$7),0)</f>
        <v>92</v>
      </c>
      <c r="E93" s="32">
        <f ca="1">ROUND(_xlfn.NORM.INV(RAND(),'SO2'!$H$4,'SO2'!$H$6),0)</f>
        <v>42</v>
      </c>
      <c r="F93" s="33">
        <f ca="1">ROUND(_xlfn.NORM.INV(RAND(),CO!$H$4,CO!$H$6),0)</f>
        <v>9</v>
      </c>
      <c r="G93" s="34">
        <f ca="1">ROUND('O3'!$H$8*(-LN(1-RAND()))^(1/'O3'!$H$7),0)</f>
        <v>36</v>
      </c>
      <c r="H93" s="33">
        <f ca="1">ROUND(_xlfn.NORM.INV(RAND(),'NO2'!$H$4,'NO2'!$H$6),0)</f>
        <v>36</v>
      </c>
      <c r="I93" s="34" cm="1">
        <f t="array" aca="1" ref="I93" ca="1">ROUND(_xlfn.IFS(C93&lt;=50, C93, C93&lt;=150, 50+(C93-50)*50/(150-50), C93&lt;=350, 100+(C93-150)*100/(350-150), C93&lt;=420, 200+(C93-350)*100/(420-350), TRUE, 300+(C93-420)*100/(500-420)), 1)</f>
        <v>49</v>
      </c>
      <c r="J93" s="35" cm="1">
        <f t="array" aca="1" ref="J93" ca="1">ROUND(_xlfn.IFS(D93&lt;=15.5, D93*50/15.5, D93&lt;=55.4, 50+(D93-15.5)*50/(55.4-15.5), D93&lt;=150.4, 100+(D93-55.4)*100/(150.4-55.4), D93&lt;=250.4, 200+(D93-150.4)*100/(250.4-150.4), TRUE, 300+(D93-250.4)*100/(500-250.4)), 1)</f>
        <v>138.5</v>
      </c>
      <c r="K93" s="34" cm="1">
        <f t="array" aca="1" ref="K93" ca="1">ROUND(_xlfn.IFS(E93&lt;=52, E93*50/52, E93&lt;=180, 50+(E93-52)*50/(180-52), E93&lt;=365, 100+(E93-180)*100/(365-180), E93&lt;=800, 200+(E93-365)*100/(800-365), TRUE, 300+(E93-800)*100/(1200-800)), 1)</f>
        <v>40.4</v>
      </c>
      <c r="L93" s="35" cm="1">
        <f t="array" aca="1" ref="L93" ca="1">ROUND(_xlfn.IFS(F93&lt;=4000,F93*50/4000,F93&lt;=8000,50+(F93-4000)*50/(8000-4000),F93&lt;=15000,100+(F93-8000)*100/(15000-8000),F93&lt;=30000,200+(F93-15000)*100/(30000-15000),TRUE,300+(F93-30000)*100/(45000-30000)),3)</f>
        <v>0.113</v>
      </c>
      <c r="M93" s="34" cm="1">
        <f t="array" aca="1" ref="M93" ca="1">ROUND(_xlfn.IFS(G93&lt;=120,G93*50/120,G93&lt;=235,50+(G93-120)*50/(235-120),G93&lt;=400,100+(G93-235)*100/(400-235),G93&lt;=800,200+(G93-400)*100/(800-400),TRUE,300+(G93-800)*100/(1000-800)),1)</f>
        <v>15</v>
      </c>
      <c r="N93" s="35" cm="1">
        <f t="array" aca="1" ref="N93" ca="1">ROUND(_xlfn.IFS(H93&lt;=80,H93*50/80,H93&lt;=200,50+(H93-80)*50/(200-80),H93&lt;=1130,100+(H93-200)*100/(1130-200),H93&lt;=2260,200+(H93-1130)*100/(2260-1130),TRUE,300+(H93-2260)*100/(3000-2260)),1)</f>
        <v>22.5</v>
      </c>
      <c r="O93" s="32">
        <f t="shared" ca="1" si="3"/>
        <v>138.5</v>
      </c>
      <c r="P93" s="33" t="str">
        <f t="shared" ca="1" si="4"/>
        <v>PM2,5</v>
      </c>
      <c r="Q93" s="42" t="str" cm="1">
        <f t="array" aca="1" ref="Q93" ca="1">_xlfn.IFS(O93&lt;=50,"Baik", O93&lt;=100,"Sedang", O93&lt;=200,"Tidak Sehat", O93&lt;=300,"Sangat Tidak Sehat", TRUE,"Berbahaya")</f>
        <v>Tidak Sehat</v>
      </c>
    </row>
    <row r="94" spans="1:17" x14ac:dyDescent="0.25">
      <c r="A94" s="41">
        <v>202303</v>
      </c>
      <c r="B94" s="33" t="s">
        <v>24</v>
      </c>
      <c r="C94" s="32">
        <f ca="1">ROUND('PM10'!$H$8*(-LN(1-RAND()))^(1/'PM10'!$H$7),0)</f>
        <v>62</v>
      </c>
      <c r="D94" s="35">
        <f ca="1">ROUND('PM2,5'!$H$8*(-LN(1-RAND()))^(1/'PM2,5'!$H$7),0)</f>
        <v>98</v>
      </c>
      <c r="E94" s="32">
        <f ca="1">ROUND(_xlfn.NORM.INV(RAND(),'SO2'!$H$4,'SO2'!$H$6),0)</f>
        <v>37</v>
      </c>
      <c r="F94" s="33">
        <f ca="1">ROUND(_xlfn.NORM.INV(RAND(),CO!$H$4,CO!$H$6),0)</f>
        <v>12</v>
      </c>
      <c r="G94" s="34">
        <f ca="1">ROUND('O3'!$H$8*(-LN(1-RAND()))^(1/'O3'!$H$7),0)</f>
        <v>17</v>
      </c>
      <c r="H94" s="33">
        <f ca="1">ROUND(_xlfn.NORM.INV(RAND(),'NO2'!$H$4,'NO2'!$H$6),0)</f>
        <v>26</v>
      </c>
      <c r="I94" s="34" cm="1">
        <f t="array" aca="1" ref="I94" ca="1">ROUND(_xlfn.IFS(C94&lt;=50, C94, C94&lt;=150, 50+(C94-50)*50/(150-50), C94&lt;=350, 100+(C94-150)*100/(350-150), C94&lt;=420, 200+(C94-350)*100/(420-350), TRUE, 300+(C94-420)*100/(500-420)), 1)</f>
        <v>56</v>
      </c>
      <c r="J94" s="35" cm="1">
        <f t="array" aca="1" ref="J94" ca="1">ROUND(_xlfn.IFS(D94&lt;=15.5, D94*50/15.5, D94&lt;=55.4, 50+(D94-15.5)*50/(55.4-15.5), D94&lt;=150.4, 100+(D94-55.4)*100/(150.4-55.4), D94&lt;=250.4, 200+(D94-150.4)*100/(250.4-150.4), TRUE, 300+(D94-250.4)*100/(500-250.4)), 1)</f>
        <v>144.80000000000001</v>
      </c>
      <c r="K94" s="34" cm="1">
        <f t="array" aca="1" ref="K94" ca="1">ROUND(_xlfn.IFS(E94&lt;=52, E94*50/52, E94&lt;=180, 50+(E94-52)*50/(180-52), E94&lt;=365, 100+(E94-180)*100/(365-180), E94&lt;=800, 200+(E94-365)*100/(800-365), TRUE, 300+(E94-800)*100/(1200-800)), 1)</f>
        <v>35.6</v>
      </c>
      <c r="L94" s="35" cm="1">
        <f t="array" aca="1" ref="L94" ca="1">ROUND(_xlfn.IFS(F94&lt;=4000,F94*50/4000,F94&lt;=8000,50+(F94-4000)*50/(8000-4000),F94&lt;=15000,100+(F94-8000)*100/(15000-8000),F94&lt;=30000,200+(F94-15000)*100/(30000-15000),TRUE,300+(F94-30000)*100/(45000-30000)),3)</f>
        <v>0.15</v>
      </c>
      <c r="M94" s="34" cm="1">
        <f t="array" aca="1" ref="M94" ca="1">ROUND(_xlfn.IFS(G94&lt;=120,G94*50/120,G94&lt;=235,50+(G94-120)*50/(235-120),G94&lt;=400,100+(G94-235)*100/(400-235),G94&lt;=800,200+(G94-400)*100/(800-400),TRUE,300+(G94-800)*100/(1000-800)),1)</f>
        <v>7.1</v>
      </c>
      <c r="N94" s="35" cm="1">
        <f t="array" aca="1" ref="N94" ca="1">ROUND(_xlfn.IFS(H94&lt;=80,H94*50/80,H94&lt;=200,50+(H94-80)*50/(200-80),H94&lt;=1130,100+(H94-200)*100/(1130-200),H94&lt;=2260,200+(H94-1130)*100/(2260-1130),TRUE,300+(H94-2260)*100/(3000-2260)),1)</f>
        <v>16.3</v>
      </c>
      <c r="O94" s="32">
        <f t="shared" ca="1" si="3"/>
        <v>144.80000000000001</v>
      </c>
      <c r="P94" s="33" t="str">
        <f t="shared" ca="1" si="4"/>
        <v>PM2,5</v>
      </c>
      <c r="Q94" s="42" t="str" cm="1">
        <f t="array" aca="1" ref="Q94" ca="1">_xlfn.IFS(O94&lt;=50,"Baik", O94&lt;=100,"Sedang", O94&lt;=200,"Tidak Sehat", O94&lt;=300,"Sangat Tidak Sehat", TRUE,"Berbahaya")</f>
        <v>Tidak Sehat</v>
      </c>
    </row>
    <row r="95" spans="1:17" x14ac:dyDescent="0.25">
      <c r="A95" s="41">
        <v>202303</v>
      </c>
      <c r="B95" s="33" t="s">
        <v>25</v>
      </c>
      <c r="C95" s="32">
        <f ca="1">ROUND('PM10'!$H$8*(-LN(1-RAND()))^(1/'PM10'!$H$7),0)</f>
        <v>63</v>
      </c>
      <c r="D95" s="35">
        <f ca="1">ROUND('PM2,5'!$H$8*(-LN(1-RAND()))^(1/'PM2,5'!$H$7),0)</f>
        <v>69</v>
      </c>
      <c r="E95" s="32">
        <f ca="1">ROUND(_xlfn.NORM.INV(RAND(),'SO2'!$H$4,'SO2'!$H$6),0)</f>
        <v>48</v>
      </c>
      <c r="F95" s="33">
        <f ca="1">ROUND(_xlfn.NORM.INV(RAND(),CO!$H$4,CO!$H$6),0)</f>
        <v>10</v>
      </c>
      <c r="G95" s="34">
        <f ca="1">ROUND('O3'!$H$8*(-LN(1-RAND()))^(1/'O3'!$H$7),0)</f>
        <v>43</v>
      </c>
      <c r="H95" s="33">
        <f ca="1">ROUND(_xlfn.NORM.INV(RAND(),'NO2'!$H$4,'NO2'!$H$6),0)</f>
        <v>27</v>
      </c>
      <c r="I95" s="34" cm="1">
        <f t="array" aca="1" ref="I95" ca="1">ROUND(_xlfn.IFS(C95&lt;=50, C95, C95&lt;=150, 50+(C95-50)*50/(150-50), C95&lt;=350, 100+(C95-150)*100/(350-150), C95&lt;=420, 200+(C95-350)*100/(420-350), TRUE, 300+(C95-420)*100/(500-420)), 1)</f>
        <v>56.5</v>
      </c>
      <c r="J95" s="35" cm="1">
        <f t="array" aca="1" ref="J95" ca="1">ROUND(_xlfn.IFS(D95&lt;=15.5, D95*50/15.5, D95&lt;=55.4, 50+(D95-15.5)*50/(55.4-15.5), D95&lt;=150.4, 100+(D95-55.4)*100/(150.4-55.4), D95&lt;=250.4, 200+(D95-150.4)*100/(250.4-150.4), TRUE, 300+(D95-250.4)*100/(500-250.4)), 1)</f>
        <v>114.3</v>
      </c>
      <c r="K95" s="34" cm="1">
        <f t="array" aca="1" ref="K95" ca="1">ROUND(_xlfn.IFS(E95&lt;=52, E95*50/52, E95&lt;=180, 50+(E95-52)*50/(180-52), E95&lt;=365, 100+(E95-180)*100/(365-180), E95&lt;=800, 200+(E95-365)*100/(800-365), TRUE, 300+(E95-800)*100/(1200-800)), 1)</f>
        <v>46.2</v>
      </c>
      <c r="L95" s="35" cm="1">
        <f t="array" aca="1" ref="L95" ca="1">ROUND(_xlfn.IFS(F95&lt;=4000,F95*50/4000,F95&lt;=8000,50+(F95-4000)*50/(8000-4000),F95&lt;=15000,100+(F95-8000)*100/(15000-8000),F95&lt;=30000,200+(F95-15000)*100/(30000-15000),TRUE,300+(F95-30000)*100/(45000-30000)),3)</f>
        <v>0.125</v>
      </c>
      <c r="M95" s="34" cm="1">
        <f t="array" aca="1" ref="M95" ca="1">ROUND(_xlfn.IFS(G95&lt;=120,G95*50/120,G95&lt;=235,50+(G95-120)*50/(235-120),G95&lt;=400,100+(G95-235)*100/(400-235),G95&lt;=800,200+(G95-400)*100/(800-400),TRUE,300+(G95-800)*100/(1000-800)),1)</f>
        <v>17.899999999999999</v>
      </c>
      <c r="N95" s="35" cm="1">
        <f t="array" aca="1" ref="N95" ca="1">ROUND(_xlfn.IFS(H95&lt;=80,H95*50/80,H95&lt;=200,50+(H95-80)*50/(200-80),H95&lt;=1130,100+(H95-200)*100/(1130-200),H95&lt;=2260,200+(H95-1130)*100/(2260-1130),TRUE,300+(H95-2260)*100/(3000-2260)),1)</f>
        <v>16.899999999999999</v>
      </c>
      <c r="O95" s="32">
        <f t="shared" ca="1" si="3"/>
        <v>114.3</v>
      </c>
      <c r="P95" s="33" t="str">
        <f t="shared" ca="1" si="4"/>
        <v>PM2,5</v>
      </c>
      <c r="Q95" s="42" t="str" cm="1">
        <f t="array" aca="1" ref="Q95" ca="1">_xlfn.IFS(O95&lt;=50,"Baik", O95&lt;=100,"Sedang", O95&lt;=200,"Tidak Sehat", O95&lt;=300,"Sangat Tidak Sehat", TRUE,"Berbahaya")</f>
        <v>Tidak Sehat</v>
      </c>
    </row>
    <row r="96" spans="1:17" x14ac:dyDescent="0.25">
      <c r="A96" s="41">
        <v>202303</v>
      </c>
      <c r="B96" s="33" t="s">
        <v>27</v>
      </c>
      <c r="C96" s="32">
        <f ca="1">ROUND('PM10'!$H$8*(-LN(1-RAND()))^(1/'PM10'!$H$7),0)</f>
        <v>46</v>
      </c>
      <c r="D96" s="35">
        <f ca="1">ROUND('PM2,5'!$H$8*(-LN(1-RAND()))^(1/'PM2,5'!$H$7),0)</f>
        <v>36</v>
      </c>
      <c r="E96" s="32">
        <f ca="1">ROUND(_xlfn.NORM.INV(RAND(),'SO2'!$H$4,'SO2'!$H$6),0)</f>
        <v>52</v>
      </c>
      <c r="F96" s="33">
        <f ca="1">ROUND(_xlfn.NORM.INV(RAND(),CO!$H$4,CO!$H$6),0)</f>
        <v>6</v>
      </c>
      <c r="G96" s="34">
        <f ca="1">ROUND('O3'!$H$8*(-LN(1-RAND()))^(1/'O3'!$H$7),0)</f>
        <v>27</v>
      </c>
      <c r="H96" s="33">
        <f ca="1">ROUND(_xlfn.NORM.INV(RAND(),'NO2'!$H$4,'NO2'!$H$6),0)</f>
        <v>31</v>
      </c>
      <c r="I96" s="34" cm="1">
        <f t="array" aca="1" ref="I96" ca="1">ROUND(_xlfn.IFS(C96&lt;=50, C96, C96&lt;=150, 50+(C96-50)*50/(150-50), C96&lt;=350, 100+(C96-150)*100/(350-150), C96&lt;=420, 200+(C96-350)*100/(420-350), TRUE, 300+(C96-420)*100/(500-420)), 1)</f>
        <v>46</v>
      </c>
      <c r="J96" s="35" cm="1">
        <f t="array" aca="1" ref="J96" ca="1">ROUND(_xlfn.IFS(D96&lt;=15.5, D96*50/15.5, D96&lt;=55.4, 50+(D96-15.5)*50/(55.4-15.5), D96&lt;=150.4, 100+(D96-55.4)*100/(150.4-55.4), D96&lt;=250.4, 200+(D96-150.4)*100/(250.4-150.4), TRUE, 300+(D96-250.4)*100/(500-250.4)), 1)</f>
        <v>75.7</v>
      </c>
      <c r="K96" s="34" cm="1">
        <f t="array" aca="1" ref="K96" ca="1">ROUND(_xlfn.IFS(E96&lt;=52, E96*50/52, E96&lt;=180, 50+(E96-52)*50/(180-52), E96&lt;=365, 100+(E96-180)*100/(365-180), E96&lt;=800, 200+(E96-365)*100/(800-365), TRUE, 300+(E96-800)*100/(1200-800)), 1)</f>
        <v>50</v>
      </c>
      <c r="L96" s="35" cm="1">
        <f t="array" aca="1" ref="L96" ca="1">ROUND(_xlfn.IFS(F96&lt;=4000,F96*50/4000,F96&lt;=8000,50+(F96-4000)*50/(8000-4000),F96&lt;=15000,100+(F96-8000)*100/(15000-8000),F96&lt;=30000,200+(F96-15000)*100/(30000-15000),TRUE,300+(F96-30000)*100/(45000-30000)),3)</f>
        <v>7.4999999999999997E-2</v>
      </c>
      <c r="M96" s="34" cm="1">
        <f t="array" aca="1" ref="M96" ca="1">ROUND(_xlfn.IFS(G96&lt;=120,G96*50/120,G96&lt;=235,50+(G96-120)*50/(235-120),G96&lt;=400,100+(G96-235)*100/(400-235),G96&lt;=800,200+(G96-400)*100/(800-400),TRUE,300+(G96-800)*100/(1000-800)),1)</f>
        <v>11.3</v>
      </c>
      <c r="N96" s="35" cm="1">
        <f t="array" aca="1" ref="N96" ca="1">ROUND(_xlfn.IFS(H96&lt;=80,H96*50/80,H96&lt;=200,50+(H96-80)*50/(200-80),H96&lt;=1130,100+(H96-200)*100/(1130-200),H96&lt;=2260,200+(H96-1130)*100/(2260-1130),TRUE,300+(H96-2260)*100/(3000-2260)),1)</f>
        <v>19.399999999999999</v>
      </c>
      <c r="O96" s="32">
        <f t="shared" ca="1" si="3"/>
        <v>75.7</v>
      </c>
      <c r="P96" s="33" t="str">
        <f t="shared" ca="1" si="4"/>
        <v>PM2,5</v>
      </c>
      <c r="Q96" s="42" t="str" cm="1">
        <f t="array" aca="1" ref="Q96" ca="1">_xlfn.IFS(O96&lt;=50,"Baik", O96&lt;=100,"Sedang", O96&lt;=200,"Tidak Sehat", O96&lt;=300,"Sangat Tidak Sehat", TRUE,"Berbahaya")</f>
        <v>Sedang</v>
      </c>
    </row>
    <row r="97" spans="1:17" x14ac:dyDescent="0.25">
      <c r="A97" s="41">
        <v>202303</v>
      </c>
      <c r="B97" s="33" t="s">
        <v>28</v>
      </c>
      <c r="C97" s="32">
        <f ca="1">ROUND('PM10'!$H$8*(-LN(1-RAND()))^(1/'PM10'!$H$7),0)</f>
        <v>58</v>
      </c>
      <c r="D97" s="35">
        <f ca="1">ROUND('PM2,5'!$H$8*(-LN(1-RAND()))^(1/'PM2,5'!$H$7),0)</f>
        <v>75</v>
      </c>
      <c r="E97" s="32">
        <f ca="1">ROUND(_xlfn.NORM.INV(RAND(),'SO2'!$H$4,'SO2'!$H$6),0)</f>
        <v>48</v>
      </c>
      <c r="F97" s="33">
        <f ca="1">ROUND(_xlfn.NORM.INV(RAND(),CO!$H$4,CO!$H$6),0)</f>
        <v>9</v>
      </c>
      <c r="G97" s="34">
        <f ca="1">ROUND('O3'!$H$8*(-LN(1-RAND()))^(1/'O3'!$H$7),0)</f>
        <v>21</v>
      </c>
      <c r="H97" s="33">
        <f ca="1">ROUND(_xlfn.NORM.INV(RAND(),'NO2'!$H$4,'NO2'!$H$6),0)</f>
        <v>26</v>
      </c>
      <c r="I97" s="34" cm="1">
        <f t="array" aca="1" ref="I97" ca="1">ROUND(_xlfn.IFS(C97&lt;=50, C97, C97&lt;=150, 50+(C97-50)*50/(150-50), C97&lt;=350, 100+(C97-150)*100/(350-150), C97&lt;=420, 200+(C97-350)*100/(420-350), TRUE, 300+(C97-420)*100/(500-420)), 1)</f>
        <v>54</v>
      </c>
      <c r="J97" s="35" cm="1">
        <f t="array" aca="1" ref="J97" ca="1">ROUND(_xlfn.IFS(D97&lt;=15.5, D97*50/15.5, D97&lt;=55.4, 50+(D97-15.5)*50/(55.4-15.5), D97&lt;=150.4, 100+(D97-55.4)*100/(150.4-55.4), D97&lt;=250.4, 200+(D97-150.4)*100/(250.4-150.4), TRUE, 300+(D97-250.4)*100/(500-250.4)), 1)</f>
        <v>120.6</v>
      </c>
      <c r="K97" s="34" cm="1">
        <f t="array" aca="1" ref="K97" ca="1">ROUND(_xlfn.IFS(E97&lt;=52, E97*50/52, E97&lt;=180, 50+(E97-52)*50/(180-52), E97&lt;=365, 100+(E97-180)*100/(365-180), E97&lt;=800, 200+(E97-365)*100/(800-365), TRUE, 300+(E97-800)*100/(1200-800)), 1)</f>
        <v>46.2</v>
      </c>
      <c r="L97" s="35" cm="1">
        <f t="array" aca="1" ref="L97" ca="1">ROUND(_xlfn.IFS(F97&lt;=4000,F97*50/4000,F97&lt;=8000,50+(F97-4000)*50/(8000-4000),F97&lt;=15000,100+(F97-8000)*100/(15000-8000),F97&lt;=30000,200+(F97-15000)*100/(30000-15000),TRUE,300+(F97-30000)*100/(45000-30000)),3)</f>
        <v>0.113</v>
      </c>
      <c r="M97" s="34" cm="1">
        <f t="array" aca="1" ref="M97" ca="1">ROUND(_xlfn.IFS(G97&lt;=120,G97*50/120,G97&lt;=235,50+(G97-120)*50/(235-120),G97&lt;=400,100+(G97-235)*100/(400-235),G97&lt;=800,200+(G97-400)*100/(800-400),TRUE,300+(G97-800)*100/(1000-800)),1)</f>
        <v>8.8000000000000007</v>
      </c>
      <c r="N97" s="35" cm="1">
        <f t="array" aca="1" ref="N97" ca="1">ROUND(_xlfn.IFS(H97&lt;=80,H97*50/80,H97&lt;=200,50+(H97-80)*50/(200-80),H97&lt;=1130,100+(H97-200)*100/(1130-200),H97&lt;=2260,200+(H97-1130)*100/(2260-1130),TRUE,300+(H97-2260)*100/(3000-2260)),1)</f>
        <v>16.3</v>
      </c>
      <c r="O97" s="32">
        <f t="shared" ca="1" si="3"/>
        <v>120.6</v>
      </c>
      <c r="P97" s="33" t="str">
        <f t="shared" ca="1" si="4"/>
        <v>PM2,5</v>
      </c>
      <c r="Q97" s="42" t="str" cm="1">
        <f t="array" aca="1" ref="Q97" ca="1">_xlfn.IFS(O97&lt;=50,"Baik", O97&lt;=100,"Sedang", O97&lt;=200,"Tidak Sehat", O97&lt;=300,"Sangat Tidak Sehat", TRUE,"Berbahaya")</f>
        <v>Tidak Sehat</v>
      </c>
    </row>
    <row r="98" spans="1:17" x14ac:dyDescent="0.25">
      <c r="A98" s="41">
        <v>202303</v>
      </c>
      <c r="B98" s="33" t="s">
        <v>29</v>
      </c>
      <c r="C98" s="32">
        <f ca="1">ROUND('PM10'!$H$8*(-LN(1-RAND()))^(1/'PM10'!$H$7),0)</f>
        <v>52</v>
      </c>
      <c r="D98" s="35">
        <f ca="1">ROUND('PM2,5'!$H$8*(-LN(1-RAND()))^(1/'PM2,5'!$H$7),0)</f>
        <v>75</v>
      </c>
      <c r="E98" s="32">
        <f ca="1">ROUND(_xlfn.NORM.INV(RAND(),'SO2'!$H$4,'SO2'!$H$6),0)</f>
        <v>47</v>
      </c>
      <c r="F98" s="33">
        <f ca="1">ROUND(_xlfn.NORM.INV(RAND(),CO!$H$4,CO!$H$6),0)</f>
        <v>2</v>
      </c>
      <c r="G98" s="34">
        <f ca="1">ROUND('O3'!$H$8*(-LN(1-RAND()))^(1/'O3'!$H$7),0)</f>
        <v>32</v>
      </c>
      <c r="H98" s="33">
        <f ca="1">ROUND(_xlfn.NORM.INV(RAND(),'NO2'!$H$4,'NO2'!$H$6),0)</f>
        <v>21</v>
      </c>
      <c r="I98" s="34" cm="1">
        <f t="array" aca="1" ref="I98" ca="1">ROUND(_xlfn.IFS(C98&lt;=50, C98, C98&lt;=150, 50+(C98-50)*50/(150-50), C98&lt;=350, 100+(C98-150)*100/(350-150), C98&lt;=420, 200+(C98-350)*100/(420-350), TRUE, 300+(C98-420)*100/(500-420)), 1)</f>
        <v>51</v>
      </c>
      <c r="J98" s="35" cm="1">
        <f t="array" aca="1" ref="J98" ca="1">ROUND(_xlfn.IFS(D98&lt;=15.5, D98*50/15.5, D98&lt;=55.4, 50+(D98-15.5)*50/(55.4-15.5), D98&lt;=150.4, 100+(D98-55.4)*100/(150.4-55.4), D98&lt;=250.4, 200+(D98-150.4)*100/(250.4-150.4), TRUE, 300+(D98-250.4)*100/(500-250.4)), 1)</f>
        <v>120.6</v>
      </c>
      <c r="K98" s="34" cm="1">
        <f t="array" aca="1" ref="K98" ca="1">ROUND(_xlfn.IFS(E98&lt;=52, E98*50/52, E98&lt;=180, 50+(E98-52)*50/(180-52), E98&lt;=365, 100+(E98-180)*100/(365-180), E98&lt;=800, 200+(E98-365)*100/(800-365), TRUE, 300+(E98-800)*100/(1200-800)), 1)</f>
        <v>45.2</v>
      </c>
      <c r="L98" s="35" cm="1">
        <f t="array" aca="1" ref="L98" ca="1">ROUND(_xlfn.IFS(F98&lt;=4000,F98*50/4000,F98&lt;=8000,50+(F98-4000)*50/(8000-4000),F98&lt;=15000,100+(F98-8000)*100/(15000-8000),F98&lt;=30000,200+(F98-15000)*100/(30000-15000),TRUE,300+(F98-30000)*100/(45000-30000)),3)</f>
        <v>2.5000000000000001E-2</v>
      </c>
      <c r="M98" s="34" cm="1">
        <f t="array" aca="1" ref="M98" ca="1">ROUND(_xlfn.IFS(G98&lt;=120,G98*50/120,G98&lt;=235,50+(G98-120)*50/(235-120),G98&lt;=400,100+(G98-235)*100/(400-235),G98&lt;=800,200+(G98-400)*100/(800-400),TRUE,300+(G98-800)*100/(1000-800)),1)</f>
        <v>13.3</v>
      </c>
      <c r="N98" s="35" cm="1">
        <f t="array" aca="1" ref="N98" ca="1">ROUND(_xlfn.IFS(H98&lt;=80,H98*50/80,H98&lt;=200,50+(H98-80)*50/(200-80),H98&lt;=1130,100+(H98-200)*100/(1130-200),H98&lt;=2260,200+(H98-1130)*100/(2260-1130),TRUE,300+(H98-2260)*100/(3000-2260)),1)</f>
        <v>13.1</v>
      </c>
      <c r="O98" s="32">
        <f t="shared" ca="1" si="3"/>
        <v>120.6</v>
      </c>
      <c r="P98" s="33" t="str">
        <f t="shared" ca="1" si="4"/>
        <v>PM2,5</v>
      </c>
      <c r="Q98" s="42" t="str" cm="1">
        <f t="array" aca="1" ref="Q98" ca="1">_xlfn.IFS(O98&lt;=50,"Baik", O98&lt;=100,"Sedang", O98&lt;=200,"Tidak Sehat", O98&lt;=300,"Sangat Tidak Sehat", TRUE,"Berbahaya")</f>
        <v>Tidak Sehat</v>
      </c>
    </row>
    <row r="99" spans="1:17" x14ac:dyDescent="0.25">
      <c r="A99" s="41">
        <v>202303</v>
      </c>
      <c r="B99" s="33" t="s">
        <v>31</v>
      </c>
      <c r="C99" s="32">
        <f ca="1">ROUND('PM10'!$H$8*(-LN(1-RAND()))^(1/'PM10'!$H$7),0)</f>
        <v>42</v>
      </c>
      <c r="D99" s="35">
        <f ca="1">ROUND('PM2,5'!$H$8*(-LN(1-RAND()))^(1/'PM2,5'!$H$7),0)</f>
        <v>85</v>
      </c>
      <c r="E99" s="32">
        <f ca="1">ROUND(_xlfn.NORM.INV(RAND(),'SO2'!$H$4,'SO2'!$H$6),0)</f>
        <v>41</v>
      </c>
      <c r="F99" s="33">
        <f ca="1">ROUND(_xlfn.NORM.INV(RAND(),CO!$H$4,CO!$H$6),0)</f>
        <v>13</v>
      </c>
      <c r="G99" s="34">
        <f ca="1">ROUND('O3'!$H$8*(-LN(1-RAND()))^(1/'O3'!$H$7),0)</f>
        <v>15</v>
      </c>
      <c r="H99" s="33">
        <f ca="1">ROUND(_xlfn.NORM.INV(RAND(),'NO2'!$H$4,'NO2'!$H$6),0)</f>
        <v>27</v>
      </c>
      <c r="I99" s="34" cm="1">
        <f t="array" aca="1" ref="I99" ca="1">ROUND(_xlfn.IFS(C99&lt;=50, C99, C99&lt;=150, 50+(C99-50)*50/(150-50), C99&lt;=350, 100+(C99-150)*100/(350-150), C99&lt;=420, 200+(C99-350)*100/(420-350), TRUE, 300+(C99-420)*100/(500-420)), 1)</f>
        <v>42</v>
      </c>
      <c r="J99" s="35" cm="1">
        <f t="array" aca="1" ref="J99" ca="1">ROUND(_xlfn.IFS(D99&lt;=15.5, D99*50/15.5, D99&lt;=55.4, 50+(D99-15.5)*50/(55.4-15.5), D99&lt;=150.4, 100+(D99-55.4)*100/(150.4-55.4), D99&lt;=250.4, 200+(D99-150.4)*100/(250.4-150.4), TRUE, 300+(D99-250.4)*100/(500-250.4)), 1)</f>
        <v>131.19999999999999</v>
      </c>
      <c r="K99" s="34" cm="1">
        <f t="array" aca="1" ref="K99" ca="1">ROUND(_xlfn.IFS(E99&lt;=52, E99*50/52, E99&lt;=180, 50+(E99-52)*50/(180-52), E99&lt;=365, 100+(E99-180)*100/(365-180), E99&lt;=800, 200+(E99-365)*100/(800-365), TRUE, 300+(E99-800)*100/(1200-800)), 1)</f>
        <v>39.4</v>
      </c>
      <c r="L99" s="35" cm="1">
        <f t="array" aca="1" ref="L99" ca="1">ROUND(_xlfn.IFS(F99&lt;=4000,F99*50/4000,F99&lt;=8000,50+(F99-4000)*50/(8000-4000),F99&lt;=15000,100+(F99-8000)*100/(15000-8000),F99&lt;=30000,200+(F99-15000)*100/(30000-15000),TRUE,300+(F99-30000)*100/(45000-30000)),3)</f>
        <v>0.16300000000000001</v>
      </c>
      <c r="M99" s="34" cm="1">
        <f t="array" aca="1" ref="M99" ca="1">ROUND(_xlfn.IFS(G99&lt;=120,G99*50/120,G99&lt;=235,50+(G99-120)*50/(235-120),G99&lt;=400,100+(G99-235)*100/(400-235),G99&lt;=800,200+(G99-400)*100/(800-400),TRUE,300+(G99-800)*100/(1000-800)),1)</f>
        <v>6.3</v>
      </c>
      <c r="N99" s="35" cm="1">
        <f t="array" aca="1" ref="N99" ca="1">ROUND(_xlfn.IFS(H99&lt;=80,H99*50/80,H99&lt;=200,50+(H99-80)*50/(200-80),H99&lt;=1130,100+(H99-200)*100/(1130-200),H99&lt;=2260,200+(H99-1130)*100/(2260-1130),TRUE,300+(H99-2260)*100/(3000-2260)),1)</f>
        <v>16.899999999999999</v>
      </c>
      <c r="O99" s="32">
        <f t="shared" ca="1" si="3"/>
        <v>131.19999999999999</v>
      </c>
      <c r="P99" s="33" t="str">
        <f t="shared" ca="1" si="4"/>
        <v>PM2,5</v>
      </c>
      <c r="Q99" s="42" t="str" cm="1">
        <f t="array" aca="1" ref="Q99" ca="1">_xlfn.IFS(O99&lt;=50,"Baik", O99&lt;=100,"Sedang", O99&lt;=200,"Tidak Sehat", O99&lt;=300,"Sangat Tidak Sehat", TRUE,"Berbahaya")</f>
        <v>Tidak Sehat</v>
      </c>
    </row>
    <row r="100" spans="1:17" x14ac:dyDescent="0.25">
      <c r="A100" s="41">
        <v>202303</v>
      </c>
      <c r="B100" s="33" t="s">
        <v>32</v>
      </c>
      <c r="C100" s="32">
        <f ca="1">ROUND('PM10'!$H$8*(-LN(1-RAND()))^(1/'PM10'!$H$7),0)</f>
        <v>51</v>
      </c>
      <c r="D100" s="35">
        <f ca="1">ROUND('PM2,5'!$H$8*(-LN(1-RAND()))^(1/'PM2,5'!$H$7),0)</f>
        <v>69</v>
      </c>
      <c r="E100" s="32">
        <f ca="1">ROUND(_xlfn.NORM.INV(RAND(),'SO2'!$H$4,'SO2'!$H$6),0)</f>
        <v>48</v>
      </c>
      <c r="F100" s="33">
        <f ca="1">ROUND(_xlfn.NORM.INV(RAND(),CO!$H$4,CO!$H$6),0)</f>
        <v>12</v>
      </c>
      <c r="G100" s="34">
        <f ca="1">ROUND('O3'!$H$8*(-LN(1-RAND()))^(1/'O3'!$H$7),0)</f>
        <v>25</v>
      </c>
      <c r="H100" s="33">
        <f ca="1">ROUND(_xlfn.NORM.INV(RAND(),'NO2'!$H$4,'NO2'!$H$6),0)</f>
        <v>33</v>
      </c>
      <c r="I100" s="34" cm="1">
        <f t="array" aca="1" ref="I100" ca="1">ROUND(_xlfn.IFS(C100&lt;=50, C100, C100&lt;=150, 50+(C100-50)*50/(150-50), C100&lt;=350, 100+(C100-150)*100/(350-150), C100&lt;=420, 200+(C100-350)*100/(420-350), TRUE, 300+(C100-420)*100/(500-420)), 1)</f>
        <v>50.5</v>
      </c>
      <c r="J100" s="35" cm="1">
        <f t="array" aca="1" ref="J100" ca="1">ROUND(_xlfn.IFS(D100&lt;=15.5, D100*50/15.5, D100&lt;=55.4, 50+(D100-15.5)*50/(55.4-15.5), D100&lt;=150.4, 100+(D100-55.4)*100/(150.4-55.4), D100&lt;=250.4, 200+(D100-150.4)*100/(250.4-150.4), TRUE, 300+(D100-250.4)*100/(500-250.4)), 1)</f>
        <v>114.3</v>
      </c>
      <c r="K100" s="34" cm="1">
        <f t="array" aca="1" ref="K100" ca="1">ROUND(_xlfn.IFS(E100&lt;=52, E100*50/52, E100&lt;=180, 50+(E100-52)*50/(180-52), E100&lt;=365, 100+(E100-180)*100/(365-180), E100&lt;=800, 200+(E100-365)*100/(800-365), TRUE, 300+(E100-800)*100/(1200-800)), 1)</f>
        <v>46.2</v>
      </c>
      <c r="L100" s="35" cm="1">
        <f t="array" aca="1" ref="L100" ca="1">ROUND(_xlfn.IFS(F100&lt;=4000,F100*50/4000,F100&lt;=8000,50+(F100-4000)*50/(8000-4000),F100&lt;=15000,100+(F100-8000)*100/(15000-8000),F100&lt;=30000,200+(F100-15000)*100/(30000-15000),TRUE,300+(F100-30000)*100/(45000-30000)),3)</f>
        <v>0.15</v>
      </c>
      <c r="M100" s="34" cm="1">
        <f t="array" aca="1" ref="M100" ca="1">ROUND(_xlfn.IFS(G100&lt;=120,G100*50/120,G100&lt;=235,50+(G100-120)*50/(235-120),G100&lt;=400,100+(G100-235)*100/(400-235),G100&lt;=800,200+(G100-400)*100/(800-400),TRUE,300+(G100-800)*100/(1000-800)),1)</f>
        <v>10.4</v>
      </c>
      <c r="N100" s="35" cm="1">
        <f t="array" aca="1" ref="N100" ca="1">ROUND(_xlfn.IFS(H100&lt;=80,H100*50/80,H100&lt;=200,50+(H100-80)*50/(200-80),H100&lt;=1130,100+(H100-200)*100/(1130-200),H100&lt;=2260,200+(H100-1130)*100/(2260-1130),TRUE,300+(H100-2260)*100/(3000-2260)),1)</f>
        <v>20.6</v>
      </c>
      <c r="O100" s="32">
        <f t="shared" ca="1" si="3"/>
        <v>114.3</v>
      </c>
      <c r="P100" s="33" t="str">
        <f t="shared" ca="1" si="4"/>
        <v>PM2,5</v>
      </c>
      <c r="Q100" s="42" t="str" cm="1">
        <f t="array" aca="1" ref="Q100" ca="1">_xlfn.IFS(O100&lt;=50,"Baik", O100&lt;=100,"Sedang", O100&lt;=200,"Tidak Sehat", O100&lt;=300,"Sangat Tidak Sehat", TRUE,"Berbahaya")</f>
        <v>Tidak Sehat</v>
      </c>
    </row>
    <row r="101" spans="1:17" x14ac:dyDescent="0.25">
      <c r="A101" s="41">
        <v>202303</v>
      </c>
      <c r="B101" s="33" t="s">
        <v>33</v>
      </c>
      <c r="C101" s="32">
        <f ca="1">ROUND('PM10'!$H$8*(-LN(1-RAND()))^(1/'PM10'!$H$7),0)</f>
        <v>62</v>
      </c>
      <c r="D101" s="35">
        <f ca="1">ROUND('PM2,5'!$H$8*(-LN(1-RAND()))^(1/'PM2,5'!$H$7),0)</f>
        <v>108</v>
      </c>
      <c r="E101" s="32">
        <f ca="1">ROUND(_xlfn.NORM.INV(RAND(),'SO2'!$H$4,'SO2'!$H$6),0)</f>
        <v>48</v>
      </c>
      <c r="F101" s="33">
        <f ca="1">ROUND(_xlfn.NORM.INV(RAND(),CO!$H$4,CO!$H$6),0)</f>
        <v>10</v>
      </c>
      <c r="G101" s="34">
        <f ca="1">ROUND('O3'!$H$8*(-LN(1-RAND()))^(1/'O3'!$H$7),0)</f>
        <v>29</v>
      </c>
      <c r="H101" s="33">
        <f ca="1">ROUND(_xlfn.NORM.INV(RAND(),'NO2'!$H$4,'NO2'!$H$6),0)</f>
        <v>34</v>
      </c>
      <c r="I101" s="34" cm="1">
        <f t="array" aca="1" ref="I101" ca="1">ROUND(_xlfn.IFS(C101&lt;=50, C101, C101&lt;=150, 50+(C101-50)*50/(150-50), C101&lt;=350, 100+(C101-150)*100/(350-150), C101&lt;=420, 200+(C101-350)*100/(420-350), TRUE, 300+(C101-420)*100/(500-420)), 1)</f>
        <v>56</v>
      </c>
      <c r="J101" s="35" cm="1">
        <f t="array" aca="1" ref="J101" ca="1">ROUND(_xlfn.IFS(D101&lt;=15.5, D101*50/15.5, D101&lt;=55.4, 50+(D101-15.5)*50/(55.4-15.5), D101&lt;=150.4, 100+(D101-55.4)*100/(150.4-55.4), D101&lt;=250.4, 200+(D101-150.4)*100/(250.4-150.4), TRUE, 300+(D101-250.4)*100/(500-250.4)), 1)</f>
        <v>155.4</v>
      </c>
      <c r="K101" s="34" cm="1">
        <f t="array" aca="1" ref="K101" ca="1">ROUND(_xlfn.IFS(E101&lt;=52, E101*50/52, E101&lt;=180, 50+(E101-52)*50/(180-52), E101&lt;=365, 100+(E101-180)*100/(365-180), E101&lt;=800, 200+(E101-365)*100/(800-365), TRUE, 300+(E101-800)*100/(1200-800)), 1)</f>
        <v>46.2</v>
      </c>
      <c r="L101" s="35" cm="1">
        <f t="array" aca="1" ref="L101" ca="1">ROUND(_xlfn.IFS(F101&lt;=4000,F101*50/4000,F101&lt;=8000,50+(F101-4000)*50/(8000-4000),F101&lt;=15000,100+(F101-8000)*100/(15000-8000),F101&lt;=30000,200+(F101-15000)*100/(30000-15000),TRUE,300+(F101-30000)*100/(45000-30000)),3)</f>
        <v>0.125</v>
      </c>
      <c r="M101" s="34" cm="1">
        <f t="array" aca="1" ref="M101" ca="1">ROUND(_xlfn.IFS(G101&lt;=120,G101*50/120,G101&lt;=235,50+(G101-120)*50/(235-120),G101&lt;=400,100+(G101-235)*100/(400-235),G101&lt;=800,200+(G101-400)*100/(800-400),TRUE,300+(G101-800)*100/(1000-800)),1)</f>
        <v>12.1</v>
      </c>
      <c r="N101" s="35" cm="1">
        <f t="array" aca="1" ref="N101" ca="1">ROUND(_xlfn.IFS(H101&lt;=80,H101*50/80,H101&lt;=200,50+(H101-80)*50/(200-80),H101&lt;=1130,100+(H101-200)*100/(1130-200),H101&lt;=2260,200+(H101-1130)*100/(2260-1130),TRUE,300+(H101-2260)*100/(3000-2260)),1)</f>
        <v>21.3</v>
      </c>
      <c r="O101" s="32">
        <f t="shared" ca="1" si="3"/>
        <v>155.4</v>
      </c>
      <c r="P101" s="33" t="str">
        <f t="shared" ca="1" si="4"/>
        <v>PM2,5</v>
      </c>
      <c r="Q101" s="42" t="str" cm="1">
        <f t="array" aca="1" ref="Q101" ca="1">_xlfn.IFS(O101&lt;=50,"Baik", O101&lt;=100,"Sedang", O101&lt;=200,"Tidak Sehat", O101&lt;=300,"Sangat Tidak Sehat", TRUE,"Berbahaya")</f>
        <v>Tidak Sehat</v>
      </c>
    </row>
    <row r="102" spans="1:17" x14ac:dyDescent="0.25">
      <c r="A102" s="41">
        <v>202303</v>
      </c>
      <c r="B102" s="33" t="s">
        <v>34</v>
      </c>
      <c r="C102" s="32">
        <f ca="1">ROUND('PM10'!$H$8*(-LN(1-RAND()))^(1/'PM10'!$H$7),0)</f>
        <v>55</v>
      </c>
      <c r="D102" s="35">
        <f ca="1">ROUND('PM2,5'!$H$8*(-LN(1-RAND()))^(1/'PM2,5'!$H$7),0)</f>
        <v>107</v>
      </c>
      <c r="E102" s="32">
        <f ca="1">ROUND(_xlfn.NORM.INV(RAND(),'SO2'!$H$4,'SO2'!$H$6),0)</f>
        <v>56</v>
      </c>
      <c r="F102" s="33">
        <f ca="1">ROUND(_xlfn.NORM.INV(RAND(),CO!$H$4,CO!$H$6),0)</f>
        <v>12</v>
      </c>
      <c r="G102" s="34">
        <f ca="1">ROUND('O3'!$H$8*(-LN(1-RAND()))^(1/'O3'!$H$7),0)</f>
        <v>35</v>
      </c>
      <c r="H102" s="33">
        <f ca="1">ROUND(_xlfn.NORM.INV(RAND(),'NO2'!$H$4,'NO2'!$H$6),0)</f>
        <v>17</v>
      </c>
      <c r="I102" s="34" cm="1">
        <f t="array" aca="1" ref="I102" ca="1">ROUND(_xlfn.IFS(C102&lt;=50, C102, C102&lt;=150, 50+(C102-50)*50/(150-50), C102&lt;=350, 100+(C102-150)*100/(350-150), C102&lt;=420, 200+(C102-350)*100/(420-350), TRUE, 300+(C102-420)*100/(500-420)), 1)</f>
        <v>52.5</v>
      </c>
      <c r="J102" s="35" cm="1">
        <f t="array" aca="1" ref="J102" ca="1">ROUND(_xlfn.IFS(D102&lt;=15.5, D102*50/15.5, D102&lt;=55.4, 50+(D102-15.5)*50/(55.4-15.5), D102&lt;=150.4, 100+(D102-55.4)*100/(150.4-55.4), D102&lt;=250.4, 200+(D102-150.4)*100/(250.4-150.4), TRUE, 300+(D102-250.4)*100/(500-250.4)), 1)</f>
        <v>154.30000000000001</v>
      </c>
      <c r="K102" s="34" cm="1">
        <f t="array" aca="1" ref="K102" ca="1">ROUND(_xlfn.IFS(E102&lt;=52, E102*50/52, E102&lt;=180, 50+(E102-52)*50/(180-52), E102&lt;=365, 100+(E102-180)*100/(365-180), E102&lt;=800, 200+(E102-365)*100/(800-365), TRUE, 300+(E102-800)*100/(1200-800)), 1)</f>
        <v>51.6</v>
      </c>
      <c r="L102" s="35" cm="1">
        <f t="array" aca="1" ref="L102" ca="1">ROUND(_xlfn.IFS(F102&lt;=4000,F102*50/4000,F102&lt;=8000,50+(F102-4000)*50/(8000-4000),F102&lt;=15000,100+(F102-8000)*100/(15000-8000),F102&lt;=30000,200+(F102-15000)*100/(30000-15000),TRUE,300+(F102-30000)*100/(45000-30000)),3)</f>
        <v>0.15</v>
      </c>
      <c r="M102" s="34" cm="1">
        <f t="array" aca="1" ref="M102" ca="1">ROUND(_xlfn.IFS(G102&lt;=120,G102*50/120,G102&lt;=235,50+(G102-120)*50/(235-120),G102&lt;=400,100+(G102-235)*100/(400-235),G102&lt;=800,200+(G102-400)*100/(800-400),TRUE,300+(G102-800)*100/(1000-800)),1)</f>
        <v>14.6</v>
      </c>
      <c r="N102" s="35" cm="1">
        <f t="array" aca="1" ref="N102" ca="1">ROUND(_xlfn.IFS(H102&lt;=80,H102*50/80,H102&lt;=200,50+(H102-80)*50/(200-80),H102&lt;=1130,100+(H102-200)*100/(1130-200),H102&lt;=2260,200+(H102-1130)*100/(2260-1130),TRUE,300+(H102-2260)*100/(3000-2260)),1)</f>
        <v>10.6</v>
      </c>
      <c r="O102" s="32">
        <f t="shared" ca="1" si="3"/>
        <v>154.30000000000001</v>
      </c>
      <c r="P102" s="33" t="str">
        <f t="shared" ca="1" si="4"/>
        <v>PM2,5</v>
      </c>
      <c r="Q102" s="42" t="str" cm="1">
        <f t="array" aca="1" ref="Q102" ca="1">_xlfn.IFS(O102&lt;=50,"Baik", O102&lt;=100,"Sedang", O102&lt;=200,"Tidak Sehat", O102&lt;=300,"Sangat Tidak Sehat", TRUE,"Berbahaya")</f>
        <v>Tidak Sehat</v>
      </c>
    </row>
    <row r="103" spans="1:17" x14ac:dyDescent="0.25">
      <c r="A103" s="41">
        <v>202303</v>
      </c>
      <c r="B103" s="33" t="s">
        <v>35</v>
      </c>
      <c r="C103" s="32">
        <f ca="1">ROUND('PM10'!$H$8*(-LN(1-RAND()))^(1/'PM10'!$H$7),0)</f>
        <v>41</v>
      </c>
      <c r="D103" s="35">
        <f ca="1">ROUND('PM2,5'!$H$8*(-LN(1-RAND()))^(1/'PM2,5'!$H$7),0)</f>
        <v>96</v>
      </c>
      <c r="E103" s="32">
        <f ca="1">ROUND(_xlfn.NORM.INV(RAND(),'SO2'!$H$4,'SO2'!$H$6),0)</f>
        <v>40</v>
      </c>
      <c r="F103" s="33">
        <f ca="1">ROUND(_xlfn.NORM.INV(RAND(),CO!$H$4,CO!$H$6),0)</f>
        <v>11</v>
      </c>
      <c r="G103" s="34">
        <f ca="1">ROUND('O3'!$H$8*(-LN(1-RAND()))^(1/'O3'!$H$7),0)</f>
        <v>14</v>
      </c>
      <c r="H103" s="33">
        <f ca="1">ROUND(_xlfn.NORM.INV(RAND(),'NO2'!$H$4,'NO2'!$H$6),0)</f>
        <v>32</v>
      </c>
      <c r="I103" s="34" cm="1">
        <f t="array" aca="1" ref="I103" ca="1">ROUND(_xlfn.IFS(C103&lt;=50, C103, C103&lt;=150, 50+(C103-50)*50/(150-50), C103&lt;=350, 100+(C103-150)*100/(350-150), C103&lt;=420, 200+(C103-350)*100/(420-350), TRUE, 300+(C103-420)*100/(500-420)), 1)</f>
        <v>41</v>
      </c>
      <c r="J103" s="35" cm="1">
        <f t="array" aca="1" ref="J103" ca="1">ROUND(_xlfn.IFS(D103&lt;=15.5, D103*50/15.5, D103&lt;=55.4, 50+(D103-15.5)*50/(55.4-15.5), D103&lt;=150.4, 100+(D103-55.4)*100/(150.4-55.4), D103&lt;=250.4, 200+(D103-150.4)*100/(250.4-150.4), TRUE, 300+(D103-250.4)*100/(500-250.4)), 1)</f>
        <v>142.69999999999999</v>
      </c>
      <c r="K103" s="34" cm="1">
        <f t="array" aca="1" ref="K103" ca="1">ROUND(_xlfn.IFS(E103&lt;=52, E103*50/52, E103&lt;=180, 50+(E103-52)*50/(180-52), E103&lt;=365, 100+(E103-180)*100/(365-180), E103&lt;=800, 200+(E103-365)*100/(800-365), TRUE, 300+(E103-800)*100/(1200-800)), 1)</f>
        <v>38.5</v>
      </c>
      <c r="L103" s="35" cm="1">
        <f t="array" aca="1" ref="L103" ca="1">ROUND(_xlfn.IFS(F103&lt;=4000,F103*50/4000,F103&lt;=8000,50+(F103-4000)*50/(8000-4000),F103&lt;=15000,100+(F103-8000)*100/(15000-8000),F103&lt;=30000,200+(F103-15000)*100/(30000-15000),TRUE,300+(F103-30000)*100/(45000-30000)),3)</f>
        <v>0.13800000000000001</v>
      </c>
      <c r="M103" s="34" cm="1">
        <f t="array" aca="1" ref="M103" ca="1">ROUND(_xlfn.IFS(G103&lt;=120,G103*50/120,G103&lt;=235,50+(G103-120)*50/(235-120),G103&lt;=400,100+(G103-235)*100/(400-235),G103&lt;=800,200+(G103-400)*100/(800-400),TRUE,300+(G103-800)*100/(1000-800)),1)</f>
        <v>5.8</v>
      </c>
      <c r="N103" s="35" cm="1">
        <f t="array" aca="1" ref="N103" ca="1">ROUND(_xlfn.IFS(H103&lt;=80,H103*50/80,H103&lt;=200,50+(H103-80)*50/(200-80),H103&lt;=1130,100+(H103-200)*100/(1130-200),H103&lt;=2260,200+(H103-1130)*100/(2260-1130),TRUE,300+(H103-2260)*100/(3000-2260)),1)</f>
        <v>20</v>
      </c>
      <c r="O103" s="32">
        <f t="shared" ca="1" si="3"/>
        <v>142.69999999999999</v>
      </c>
      <c r="P103" s="33" t="str">
        <f t="shared" ca="1" si="4"/>
        <v>PM2,5</v>
      </c>
      <c r="Q103" s="42" t="str" cm="1">
        <f t="array" aca="1" ref="Q103" ca="1">_xlfn.IFS(O103&lt;=50,"Baik", O103&lt;=100,"Sedang", O103&lt;=200,"Tidak Sehat", O103&lt;=300,"Sangat Tidak Sehat", TRUE,"Berbahaya")</f>
        <v>Tidak Sehat</v>
      </c>
    </row>
    <row r="104" spans="1:17" x14ac:dyDescent="0.25">
      <c r="A104" s="41">
        <v>202303</v>
      </c>
      <c r="B104" s="33" t="s">
        <v>36</v>
      </c>
      <c r="C104" s="32">
        <f ca="1">ROUND('PM10'!$H$8*(-LN(1-RAND()))^(1/'PM10'!$H$7),0)</f>
        <v>50</v>
      </c>
      <c r="D104" s="35">
        <f ca="1">ROUND('PM2,5'!$H$8*(-LN(1-RAND()))^(1/'PM2,5'!$H$7),0)</f>
        <v>112</v>
      </c>
      <c r="E104" s="32">
        <f ca="1">ROUND(_xlfn.NORM.INV(RAND(),'SO2'!$H$4,'SO2'!$H$6),0)</f>
        <v>52</v>
      </c>
      <c r="F104" s="33">
        <f ca="1">ROUND(_xlfn.NORM.INV(RAND(),CO!$H$4,CO!$H$6),0)</f>
        <v>11</v>
      </c>
      <c r="G104" s="34">
        <f ca="1">ROUND('O3'!$H$8*(-LN(1-RAND()))^(1/'O3'!$H$7),0)</f>
        <v>38</v>
      </c>
      <c r="H104" s="33">
        <f ca="1">ROUND(_xlfn.NORM.INV(RAND(),'NO2'!$H$4,'NO2'!$H$6),0)</f>
        <v>34</v>
      </c>
      <c r="I104" s="34" cm="1">
        <f t="array" aca="1" ref="I104" ca="1">ROUND(_xlfn.IFS(C104&lt;=50, C104, C104&lt;=150, 50+(C104-50)*50/(150-50), C104&lt;=350, 100+(C104-150)*100/(350-150), C104&lt;=420, 200+(C104-350)*100/(420-350), TRUE, 300+(C104-420)*100/(500-420)), 1)</f>
        <v>50</v>
      </c>
      <c r="J104" s="35" cm="1">
        <f t="array" aca="1" ref="J104" ca="1">ROUND(_xlfn.IFS(D104&lt;=15.5, D104*50/15.5, D104&lt;=55.4, 50+(D104-15.5)*50/(55.4-15.5), D104&lt;=150.4, 100+(D104-55.4)*100/(150.4-55.4), D104&lt;=250.4, 200+(D104-150.4)*100/(250.4-150.4), TRUE, 300+(D104-250.4)*100/(500-250.4)), 1)</f>
        <v>159.6</v>
      </c>
      <c r="K104" s="34" cm="1">
        <f t="array" aca="1" ref="K104" ca="1">ROUND(_xlfn.IFS(E104&lt;=52, E104*50/52, E104&lt;=180, 50+(E104-52)*50/(180-52), E104&lt;=365, 100+(E104-180)*100/(365-180), E104&lt;=800, 200+(E104-365)*100/(800-365), TRUE, 300+(E104-800)*100/(1200-800)), 1)</f>
        <v>50</v>
      </c>
      <c r="L104" s="35" cm="1">
        <f t="array" aca="1" ref="L104" ca="1">ROUND(_xlfn.IFS(F104&lt;=4000,F104*50/4000,F104&lt;=8000,50+(F104-4000)*50/(8000-4000),F104&lt;=15000,100+(F104-8000)*100/(15000-8000),F104&lt;=30000,200+(F104-15000)*100/(30000-15000),TRUE,300+(F104-30000)*100/(45000-30000)),3)</f>
        <v>0.13800000000000001</v>
      </c>
      <c r="M104" s="34" cm="1">
        <f t="array" aca="1" ref="M104" ca="1">ROUND(_xlfn.IFS(G104&lt;=120,G104*50/120,G104&lt;=235,50+(G104-120)*50/(235-120),G104&lt;=400,100+(G104-235)*100/(400-235),G104&lt;=800,200+(G104-400)*100/(800-400),TRUE,300+(G104-800)*100/(1000-800)),1)</f>
        <v>15.8</v>
      </c>
      <c r="N104" s="35" cm="1">
        <f t="array" aca="1" ref="N104" ca="1">ROUND(_xlfn.IFS(H104&lt;=80,H104*50/80,H104&lt;=200,50+(H104-80)*50/(200-80),H104&lt;=1130,100+(H104-200)*100/(1130-200),H104&lt;=2260,200+(H104-1130)*100/(2260-1130),TRUE,300+(H104-2260)*100/(3000-2260)),1)</f>
        <v>21.3</v>
      </c>
      <c r="O104" s="32">
        <f t="shared" ca="1" si="3"/>
        <v>159.6</v>
      </c>
      <c r="P104" s="33" t="str">
        <f t="shared" ca="1" si="4"/>
        <v>PM2,5</v>
      </c>
      <c r="Q104" s="42" t="str" cm="1">
        <f t="array" aca="1" ref="Q104" ca="1">_xlfn.IFS(O104&lt;=50,"Baik", O104&lt;=100,"Sedang", O104&lt;=200,"Tidak Sehat", O104&lt;=300,"Sangat Tidak Sehat", TRUE,"Berbahaya")</f>
        <v>Tidak Sehat</v>
      </c>
    </row>
    <row r="105" spans="1:17" x14ac:dyDescent="0.25">
      <c r="A105" s="41">
        <v>202303</v>
      </c>
      <c r="B105" s="33" t="s">
        <v>37</v>
      </c>
      <c r="C105" s="32">
        <f ca="1">ROUND('PM10'!$H$8*(-LN(1-RAND()))^(1/'PM10'!$H$7),0)</f>
        <v>47</v>
      </c>
      <c r="D105" s="35">
        <f ca="1">ROUND('PM2,5'!$H$8*(-LN(1-RAND()))^(1/'PM2,5'!$H$7),0)</f>
        <v>68</v>
      </c>
      <c r="E105" s="32">
        <f ca="1">ROUND(_xlfn.NORM.INV(RAND(),'SO2'!$H$4,'SO2'!$H$6),0)</f>
        <v>36</v>
      </c>
      <c r="F105" s="33">
        <f ca="1">ROUND(_xlfn.NORM.INV(RAND(),CO!$H$4,CO!$H$6),0)</f>
        <v>10</v>
      </c>
      <c r="G105" s="34">
        <f ca="1">ROUND('O3'!$H$8*(-LN(1-RAND()))^(1/'O3'!$H$7),0)</f>
        <v>31</v>
      </c>
      <c r="H105" s="33">
        <f ca="1">ROUND(_xlfn.NORM.INV(RAND(),'NO2'!$H$4,'NO2'!$H$6),0)</f>
        <v>27</v>
      </c>
      <c r="I105" s="34" cm="1">
        <f t="array" aca="1" ref="I105" ca="1">ROUND(_xlfn.IFS(C105&lt;=50, C105, C105&lt;=150, 50+(C105-50)*50/(150-50), C105&lt;=350, 100+(C105-150)*100/(350-150), C105&lt;=420, 200+(C105-350)*100/(420-350), TRUE, 300+(C105-420)*100/(500-420)), 1)</f>
        <v>47</v>
      </c>
      <c r="J105" s="35" cm="1">
        <f t="array" aca="1" ref="J105" ca="1">ROUND(_xlfn.IFS(D105&lt;=15.5, D105*50/15.5, D105&lt;=55.4, 50+(D105-15.5)*50/(55.4-15.5), D105&lt;=150.4, 100+(D105-55.4)*100/(150.4-55.4), D105&lt;=250.4, 200+(D105-150.4)*100/(250.4-150.4), TRUE, 300+(D105-250.4)*100/(500-250.4)), 1)</f>
        <v>113.3</v>
      </c>
      <c r="K105" s="34" cm="1">
        <f t="array" aca="1" ref="K105" ca="1">ROUND(_xlfn.IFS(E105&lt;=52, E105*50/52, E105&lt;=180, 50+(E105-52)*50/(180-52), E105&lt;=365, 100+(E105-180)*100/(365-180), E105&lt;=800, 200+(E105-365)*100/(800-365), TRUE, 300+(E105-800)*100/(1200-800)), 1)</f>
        <v>34.6</v>
      </c>
      <c r="L105" s="35" cm="1">
        <f t="array" aca="1" ref="L105" ca="1">ROUND(_xlfn.IFS(F105&lt;=4000,F105*50/4000,F105&lt;=8000,50+(F105-4000)*50/(8000-4000),F105&lt;=15000,100+(F105-8000)*100/(15000-8000),F105&lt;=30000,200+(F105-15000)*100/(30000-15000),TRUE,300+(F105-30000)*100/(45000-30000)),3)</f>
        <v>0.125</v>
      </c>
      <c r="M105" s="34" cm="1">
        <f t="array" aca="1" ref="M105" ca="1">ROUND(_xlfn.IFS(G105&lt;=120,G105*50/120,G105&lt;=235,50+(G105-120)*50/(235-120),G105&lt;=400,100+(G105-235)*100/(400-235),G105&lt;=800,200+(G105-400)*100/(800-400),TRUE,300+(G105-800)*100/(1000-800)),1)</f>
        <v>12.9</v>
      </c>
      <c r="N105" s="35" cm="1">
        <f t="array" aca="1" ref="N105" ca="1">ROUND(_xlfn.IFS(H105&lt;=80,H105*50/80,H105&lt;=200,50+(H105-80)*50/(200-80),H105&lt;=1130,100+(H105-200)*100/(1130-200),H105&lt;=2260,200+(H105-1130)*100/(2260-1130),TRUE,300+(H105-2260)*100/(3000-2260)),1)</f>
        <v>16.899999999999999</v>
      </c>
      <c r="O105" s="32">
        <f t="shared" ca="1" si="3"/>
        <v>113.3</v>
      </c>
      <c r="P105" s="33" t="str">
        <f t="shared" ca="1" si="4"/>
        <v>PM2,5</v>
      </c>
      <c r="Q105" s="42" t="str" cm="1">
        <f t="array" aca="1" ref="Q105" ca="1">_xlfn.IFS(O105&lt;=50,"Baik", O105&lt;=100,"Sedang", O105&lt;=200,"Tidak Sehat", O105&lt;=300,"Sangat Tidak Sehat", TRUE,"Berbahaya")</f>
        <v>Tidak Sehat</v>
      </c>
    </row>
    <row r="106" spans="1:17" x14ac:dyDescent="0.25">
      <c r="A106" s="41">
        <v>202303</v>
      </c>
      <c r="B106" s="33" t="s">
        <v>38</v>
      </c>
      <c r="C106" s="32">
        <f ca="1">ROUND('PM10'!$H$8*(-LN(1-RAND()))^(1/'PM10'!$H$7),0)</f>
        <v>33</v>
      </c>
      <c r="D106" s="35">
        <f ca="1">ROUND('PM2,5'!$H$8*(-LN(1-RAND()))^(1/'PM2,5'!$H$7),0)</f>
        <v>52</v>
      </c>
      <c r="E106" s="32">
        <f ca="1">ROUND(_xlfn.NORM.INV(RAND(),'SO2'!$H$4,'SO2'!$H$6),0)</f>
        <v>42</v>
      </c>
      <c r="F106" s="33">
        <f ca="1">ROUND(_xlfn.NORM.INV(RAND(),CO!$H$4,CO!$H$6),0)</f>
        <v>6</v>
      </c>
      <c r="G106" s="34">
        <f ca="1">ROUND('O3'!$H$8*(-LN(1-RAND()))^(1/'O3'!$H$7),0)</f>
        <v>23</v>
      </c>
      <c r="H106" s="33">
        <f ca="1">ROUND(_xlfn.NORM.INV(RAND(),'NO2'!$H$4,'NO2'!$H$6),0)</f>
        <v>46</v>
      </c>
      <c r="I106" s="34" cm="1">
        <f t="array" aca="1" ref="I106" ca="1">ROUND(_xlfn.IFS(C106&lt;=50, C106, C106&lt;=150, 50+(C106-50)*50/(150-50), C106&lt;=350, 100+(C106-150)*100/(350-150), C106&lt;=420, 200+(C106-350)*100/(420-350), TRUE, 300+(C106-420)*100/(500-420)), 1)</f>
        <v>33</v>
      </c>
      <c r="J106" s="35" cm="1">
        <f t="array" aca="1" ref="J106" ca="1">ROUND(_xlfn.IFS(D106&lt;=15.5, D106*50/15.5, D106&lt;=55.4, 50+(D106-15.5)*50/(55.4-15.5), D106&lt;=150.4, 100+(D106-55.4)*100/(150.4-55.4), D106&lt;=250.4, 200+(D106-150.4)*100/(250.4-150.4), TRUE, 300+(D106-250.4)*100/(500-250.4)), 1)</f>
        <v>95.7</v>
      </c>
      <c r="K106" s="34" cm="1">
        <f t="array" aca="1" ref="K106" ca="1">ROUND(_xlfn.IFS(E106&lt;=52, E106*50/52, E106&lt;=180, 50+(E106-52)*50/(180-52), E106&lt;=365, 100+(E106-180)*100/(365-180), E106&lt;=800, 200+(E106-365)*100/(800-365), TRUE, 300+(E106-800)*100/(1200-800)), 1)</f>
        <v>40.4</v>
      </c>
      <c r="L106" s="35" cm="1">
        <f t="array" aca="1" ref="L106" ca="1">ROUND(_xlfn.IFS(F106&lt;=4000,F106*50/4000,F106&lt;=8000,50+(F106-4000)*50/(8000-4000),F106&lt;=15000,100+(F106-8000)*100/(15000-8000),F106&lt;=30000,200+(F106-15000)*100/(30000-15000),TRUE,300+(F106-30000)*100/(45000-30000)),3)</f>
        <v>7.4999999999999997E-2</v>
      </c>
      <c r="M106" s="34" cm="1">
        <f t="array" aca="1" ref="M106" ca="1">ROUND(_xlfn.IFS(G106&lt;=120,G106*50/120,G106&lt;=235,50+(G106-120)*50/(235-120),G106&lt;=400,100+(G106-235)*100/(400-235),G106&lt;=800,200+(G106-400)*100/(800-400),TRUE,300+(G106-800)*100/(1000-800)),1)</f>
        <v>9.6</v>
      </c>
      <c r="N106" s="35" cm="1">
        <f t="array" aca="1" ref="N106" ca="1">ROUND(_xlfn.IFS(H106&lt;=80,H106*50/80,H106&lt;=200,50+(H106-80)*50/(200-80),H106&lt;=1130,100+(H106-200)*100/(1130-200),H106&lt;=2260,200+(H106-1130)*100/(2260-1130),TRUE,300+(H106-2260)*100/(3000-2260)),1)</f>
        <v>28.8</v>
      </c>
      <c r="O106" s="32">
        <f t="shared" ca="1" si="3"/>
        <v>95.7</v>
      </c>
      <c r="P106" s="33" t="str">
        <f t="shared" ca="1" si="4"/>
        <v>PM2,5</v>
      </c>
      <c r="Q106" s="42" t="str" cm="1">
        <f t="array" aca="1" ref="Q106" ca="1">_xlfn.IFS(O106&lt;=50,"Baik", O106&lt;=100,"Sedang", O106&lt;=200,"Tidak Sehat", O106&lt;=300,"Sangat Tidak Sehat", TRUE,"Berbahaya")</f>
        <v>Sedang</v>
      </c>
    </row>
    <row r="107" spans="1:17" x14ac:dyDescent="0.25">
      <c r="A107" s="41">
        <v>202303</v>
      </c>
      <c r="B107" s="33" t="s">
        <v>39</v>
      </c>
      <c r="C107" s="32">
        <f ca="1">ROUND('PM10'!$H$8*(-LN(1-RAND()))^(1/'PM10'!$H$7),0)</f>
        <v>47</v>
      </c>
      <c r="D107" s="35">
        <f ca="1">ROUND('PM2,5'!$H$8*(-LN(1-RAND()))^(1/'PM2,5'!$H$7),0)</f>
        <v>98</v>
      </c>
      <c r="E107" s="32">
        <f ca="1">ROUND(_xlfn.NORM.INV(RAND(),'SO2'!$H$4,'SO2'!$H$6),0)</f>
        <v>45</v>
      </c>
      <c r="F107" s="33">
        <f ca="1">ROUND(_xlfn.NORM.INV(RAND(),CO!$H$4,CO!$H$6),0)</f>
        <v>12</v>
      </c>
      <c r="G107" s="34">
        <f ca="1">ROUND('O3'!$H$8*(-LN(1-RAND()))^(1/'O3'!$H$7),0)</f>
        <v>32</v>
      </c>
      <c r="H107" s="33">
        <f ca="1">ROUND(_xlfn.NORM.INV(RAND(),'NO2'!$H$4,'NO2'!$H$6),0)</f>
        <v>44</v>
      </c>
      <c r="I107" s="34" cm="1">
        <f t="array" aca="1" ref="I107" ca="1">ROUND(_xlfn.IFS(C107&lt;=50, C107, C107&lt;=150, 50+(C107-50)*50/(150-50), C107&lt;=350, 100+(C107-150)*100/(350-150), C107&lt;=420, 200+(C107-350)*100/(420-350), TRUE, 300+(C107-420)*100/(500-420)), 1)</f>
        <v>47</v>
      </c>
      <c r="J107" s="35" cm="1">
        <f t="array" aca="1" ref="J107" ca="1">ROUND(_xlfn.IFS(D107&lt;=15.5, D107*50/15.5, D107&lt;=55.4, 50+(D107-15.5)*50/(55.4-15.5), D107&lt;=150.4, 100+(D107-55.4)*100/(150.4-55.4), D107&lt;=250.4, 200+(D107-150.4)*100/(250.4-150.4), TRUE, 300+(D107-250.4)*100/(500-250.4)), 1)</f>
        <v>144.80000000000001</v>
      </c>
      <c r="K107" s="34" cm="1">
        <f t="array" aca="1" ref="K107" ca="1">ROUND(_xlfn.IFS(E107&lt;=52, E107*50/52, E107&lt;=180, 50+(E107-52)*50/(180-52), E107&lt;=365, 100+(E107-180)*100/(365-180), E107&lt;=800, 200+(E107-365)*100/(800-365), TRUE, 300+(E107-800)*100/(1200-800)), 1)</f>
        <v>43.3</v>
      </c>
      <c r="L107" s="35" cm="1">
        <f t="array" aca="1" ref="L107" ca="1">ROUND(_xlfn.IFS(F107&lt;=4000,F107*50/4000,F107&lt;=8000,50+(F107-4000)*50/(8000-4000),F107&lt;=15000,100+(F107-8000)*100/(15000-8000),F107&lt;=30000,200+(F107-15000)*100/(30000-15000),TRUE,300+(F107-30000)*100/(45000-30000)),3)</f>
        <v>0.15</v>
      </c>
      <c r="M107" s="34" cm="1">
        <f t="array" aca="1" ref="M107" ca="1">ROUND(_xlfn.IFS(G107&lt;=120,G107*50/120,G107&lt;=235,50+(G107-120)*50/(235-120),G107&lt;=400,100+(G107-235)*100/(400-235),G107&lt;=800,200+(G107-400)*100/(800-400),TRUE,300+(G107-800)*100/(1000-800)),1)</f>
        <v>13.3</v>
      </c>
      <c r="N107" s="35" cm="1">
        <f t="array" aca="1" ref="N107" ca="1">ROUND(_xlfn.IFS(H107&lt;=80,H107*50/80,H107&lt;=200,50+(H107-80)*50/(200-80),H107&lt;=1130,100+(H107-200)*100/(1130-200),H107&lt;=2260,200+(H107-1130)*100/(2260-1130),TRUE,300+(H107-2260)*100/(3000-2260)),1)</f>
        <v>27.5</v>
      </c>
      <c r="O107" s="32">
        <f t="shared" ca="1" si="3"/>
        <v>144.80000000000001</v>
      </c>
      <c r="P107" s="33" t="str">
        <f t="shared" ca="1" si="4"/>
        <v>PM2,5</v>
      </c>
      <c r="Q107" s="42" t="str" cm="1">
        <f t="array" aca="1" ref="Q107" ca="1">_xlfn.IFS(O107&lt;=50,"Baik", O107&lt;=100,"Sedang", O107&lt;=200,"Tidak Sehat", O107&lt;=300,"Sangat Tidak Sehat", TRUE,"Berbahaya")</f>
        <v>Tidak Sehat</v>
      </c>
    </row>
    <row r="108" spans="1:17" x14ac:dyDescent="0.25">
      <c r="A108" s="41">
        <v>202303</v>
      </c>
      <c r="B108" s="33" t="s">
        <v>40</v>
      </c>
      <c r="C108" s="32">
        <f ca="1">ROUND('PM10'!$H$8*(-LN(1-RAND()))^(1/'PM10'!$H$7),0)</f>
        <v>43</v>
      </c>
      <c r="D108" s="35">
        <f ca="1">ROUND('PM2,5'!$H$8*(-LN(1-RAND()))^(1/'PM2,5'!$H$7),0)</f>
        <v>60</v>
      </c>
      <c r="E108" s="32">
        <f ca="1">ROUND(_xlfn.NORM.INV(RAND(),'SO2'!$H$4,'SO2'!$H$6),0)</f>
        <v>46</v>
      </c>
      <c r="F108" s="33">
        <f ca="1">ROUND(_xlfn.NORM.INV(RAND(),CO!$H$4,CO!$H$6),0)</f>
        <v>8</v>
      </c>
      <c r="G108" s="34">
        <f ca="1">ROUND('O3'!$H$8*(-LN(1-RAND()))^(1/'O3'!$H$7),0)</f>
        <v>36</v>
      </c>
      <c r="H108" s="33">
        <f ca="1">ROUND(_xlfn.NORM.INV(RAND(),'NO2'!$H$4,'NO2'!$H$6),0)</f>
        <v>12</v>
      </c>
      <c r="I108" s="34" cm="1">
        <f t="array" aca="1" ref="I108" ca="1">ROUND(_xlfn.IFS(C108&lt;=50, C108, C108&lt;=150, 50+(C108-50)*50/(150-50), C108&lt;=350, 100+(C108-150)*100/(350-150), C108&lt;=420, 200+(C108-350)*100/(420-350), TRUE, 300+(C108-420)*100/(500-420)), 1)</f>
        <v>43</v>
      </c>
      <c r="J108" s="35" cm="1">
        <f t="array" aca="1" ref="J108" ca="1">ROUND(_xlfn.IFS(D108&lt;=15.5, D108*50/15.5, D108&lt;=55.4, 50+(D108-15.5)*50/(55.4-15.5), D108&lt;=150.4, 100+(D108-55.4)*100/(150.4-55.4), D108&lt;=250.4, 200+(D108-150.4)*100/(250.4-150.4), TRUE, 300+(D108-250.4)*100/(500-250.4)), 1)</f>
        <v>104.8</v>
      </c>
      <c r="K108" s="34" cm="1">
        <f t="array" aca="1" ref="K108" ca="1">ROUND(_xlfn.IFS(E108&lt;=52, E108*50/52, E108&lt;=180, 50+(E108-52)*50/(180-52), E108&lt;=365, 100+(E108-180)*100/(365-180), E108&lt;=800, 200+(E108-365)*100/(800-365), TRUE, 300+(E108-800)*100/(1200-800)), 1)</f>
        <v>44.2</v>
      </c>
      <c r="L108" s="35" cm="1">
        <f t="array" aca="1" ref="L108" ca="1">ROUND(_xlfn.IFS(F108&lt;=4000,F108*50/4000,F108&lt;=8000,50+(F108-4000)*50/(8000-4000),F108&lt;=15000,100+(F108-8000)*100/(15000-8000),F108&lt;=30000,200+(F108-15000)*100/(30000-15000),TRUE,300+(F108-30000)*100/(45000-30000)),3)</f>
        <v>0.1</v>
      </c>
      <c r="M108" s="34" cm="1">
        <f t="array" aca="1" ref="M108" ca="1">ROUND(_xlfn.IFS(G108&lt;=120,G108*50/120,G108&lt;=235,50+(G108-120)*50/(235-120),G108&lt;=400,100+(G108-235)*100/(400-235),G108&lt;=800,200+(G108-400)*100/(800-400),TRUE,300+(G108-800)*100/(1000-800)),1)</f>
        <v>15</v>
      </c>
      <c r="N108" s="35" cm="1">
        <f t="array" aca="1" ref="N108" ca="1">ROUND(_xlfn.IFS(H108&lt;=80,H108*50/80,H108&lt;=200,50+(H108-80)*50/(200-80),H108&lt;=1130,100+(H108-200)*100/(1130-200),H108&lt;=2260,200+(H108-1130)*100/(2260-1130),TRUE,300+(H108-2260)*100/(3000-2260)),1)</f>
        <v>7.5</v>
      </c>
      <c r="O108" s="32">
        <f t="shared" ca="1" si="3"/>
        <v>104.8</v>
      </c>
      <c r="P108" s="33" t="str">
        <f t="shared" ca="1" si="4"/>
        <v>PM2,5</v>
      </c>
      <c r="Q108" s="42" t="str" cm="1">
        <f t="array" aca="1" ref="Q108" ca="1">_xlfn.IFS(O108&lt;=50,"Baik", O108&lt;=100,"Sedang", O108&lt;=200,"Tidak Sehat", O108&lt;=300,"Sangat Tidak Sehat", TRUE,"Berbahaya")</f>
        <v>Tidak Sehat</v>
      </c>
    </row>
    <row r="109" spans="1:17" x14ac:dyDescent="0.25">
      <c r="A109" s="41">
        <v>202303</v>
      </c>
      <c r="B109" s="33" t="s">
        <v>41</v>
      </c>
      <c r="C109" s="32">
        <f ca="1">ROUND('PM10'!$H$8*(-LN(1-RAND()))^(1/'PM10'!$H$7),0)</f>
        <v>63</v>
      </c>
      <c r="D109" s="35">
        <f ca="1">ROUND('PM2,5'!$H$8*(-LN(1-RAND()))^(1/'PM2,5'!$H$7),0)</f>
        <v>84</v>
      </c>
      <c r="E109" s="32">
        <f ca="1">ROUND(_xlfn.NORM.INV(RAND(),'SO2'!$H$4,'SO2'!$H$6),0)</f>
        <v>49</v>
      </c>
      <c r="F109" s="33">
        <f ca="1">ROUND(_xlfn.NORM.INV(RAND(),CO!$H$4,CO!$H$6),0)</f>
        <v>13</v>
      </c>
      <c r="G109" s="34">
        <f ca="1">ROUND('O3'!$H$8*(-LN(1-RAND()))^(1/'O3'!$H$7),0)</f>
        <v>37</v>
      </c>
      <c r="H109" s="33">
        <f ca="1">ROUND(_xlfn.NORM.INV(RAND(),'NO2'!$H$4,'NO2'!$H$6),0)</f>
        <v>20</v>
      </c>
      <c r="I109" s="34" cm="1">
        <f t="array" aca="1" ref="I109" ca="1">ROUND(_xlfn.IFS(C109&lt;=50, C109, C109&lt;=150, 50+(C109-50)*50/(150-50), C109&lt;=350, 100+(C109-150)*100/(350-150), C109&lt;=420, 200+(C109-350)*100/(420-350), TRUE, 300+(C109-420)*100/(500-420)), 1)</f>
        <v>56.5</v>
      </c>
      <c r="J109" s="35" cm="1">
        <f t="array" aca="1" ref="J109" ca="1">ROUND(_xlfn.IFS(D109&lt;=15.5, D109*50/15.5, D109&lt;=55.4, 50+(D109-15.5)*50/(55.4-15.5), D109&lt;=150.4, 100+(D109-55.4)*100/(150.4-55.4), D109&lt;=250.4, 200+(D109-150.4)*100/(250.4-150.4), TRUE, 300+(D109-250.4)*100/(500-250.4)), 1)</f>
        <v>130.1</v>
      </c>
      <c r="K109" s="34" cm="1">
        <f t="array" aca="1" ref="K109" ca="1">ROUND(_xlfn.IFS(E109&lt;=52, E109*50/52, E109&lt;=180, 50+(E109-52)*50/(180-52), E109&lt;=365, 100+(E109-180)*100/(365-180), E109&lt;=800, 200+(E109-365)*100/(800-365), TRUE, 300+(E109-800)*100/(1200-800)), 1)</f>
        <v>47.1</v>
      </c>
      <c r="L109" s="35" cm="1">
        <f t="array" aca="1" ref="L109" ca="1">ROUND(_xlfn.IFS(F109&lt;=4000,F109*50/4000,F109&lt;=8000,50+(F109-4000)*50/(8000-4000),F109&lt;=15000,100+(F109-8000)*100/(15000-8000),F109&lt;=30000,200+(F109-15000)*100/(30000-15000),TRUE,300+(F109-30000)*100/(45000-30000)),3)</f>
        <v>0.16300000000000001</v>
      </c>
      <c r="M109" s="34" cm="1">
        <f t="array" aca="1" ref="M109" ca="1">ROUND(_xlfn.IFS(G109&lt;=120,G109*50/120,G109&lt;=235,50+(G109-120)*50/(235-120),G109&lt;=400,100+(G109-235)*100/(400-235),G109&lt;=800,200+(G109-400)*100/(800-400),TRUE,300+(G109-800)*100/(1000-800)),1)</f>
        <v>15.4</v>
      </c>
      <c r="N109" s="35" cm="1">
        <f t="array" aca="1" ref="N109" ca="1">ROUND(_xlfn.IFS(H109&lt;=80,H109*50/80,H109&lt;=200,50+(H109-80)*50/(200-80),H109&lt;=1130,100+(H109-200)*100/(1130-200),H109&lt;=2260,200+(H109-1130)*100/(2260-1130),TRUE,300+(H109-2260)*100/(3000-2260)),1)</f>
        <v>12.5</v>
      </c>
      <c r="O109" s="32">
        <f t="shared" ca="1" si="3"/>
        <v>130.1</v>
      </c>
      <c r="P109" s="33" t="str">
        <f t="shared" ca="1" si="4"/>
        <v>PM2,5</v>
      </c>
      <c r="Q109" s="42" t="str" cm="1">
        <f t="array" aca="1" ref="Q109" ca="1">_xlfn.IFS(O109&lt;=50,"Baik", O109&lt;=100,"Sedang", O109&lt;=200,"Tidak Sehat", O109&lt;=300,"Sangat Tidak Sehat", TRUE,"Berbahaya")</f>
        <v>Tidak Sehat</v>
      </c>
    </row>
    <row r="110" spans="1:17" x14ac:dyDescent="0.25">
      <c r="A110" s="41">
        <v>202303</v>
      </c>
      <c r="B110" s="33" t="s">
        <v>42</v>
      </c>
      <c r="C110" s="32">
        <f ca="1">ROUND('PM10'!$H$8*(-LN(1-RAND()))^(1/'PM10'!$H$7),0)</f>
        <v>57</v>
      </c>
      <c r="D110" s="35">
        <f ca="1">ROUND('PM2,5'!$H$8*(-LN(1-RAND()))^(1/'PM2,5'!$H$7),0)</f>
        <v>99</v>
      </c>
      <c r="E110" s="32">
        <f ca="1">ROUND(_xlfn.NORM.INV(RAND(),'SO2'!$H$4,'SO2'!$H$6),0)</f>
        <v>54</v>
      </c>
      <c r="F110" s="33">
        <f ca="1">ROUND(_xlfn.NORM.INV(RAND(),CO!$H$4,CO!$H$6),0)</f>
        <v>9</v>
      </c>
      <c r="G110" s="34">
        <f ca="1">ROUND('O3'!$H$8*(-LN(1-RAND()))^(1/'O3'!$H$7),0)</f>
        <v>32</v>
      </c>
      <c r="H110" s="33">
        <f ca="1">ROUND(_xlfn.NORM.INV(RAND(),'NO2'!$H$4,'NO2'!$H$6),0)</f>
        <v>33</v>
      </c>
      <c r="I110" s="34" cm="1">
        <f t="array" aca="1" ref="I110" ca="1">ROUND(_xlfn.IFS(C110&lt;=50, C110, C110&lt;=150, 50+(C110-50)*50/(150-50), C110&lt;=350, 100+(C110-150)*100/(350-150), C110&lt;=420, 200+(C110-350)*100/(420-350), TRUE, 300+(C110-420)*100/(500-420)), 1)</f>
        <v>53.5</v>
      </c>
      <c r="J110" s="35" cm="1">
        <f t="array" aca="1" ref="J110" ca="1">ROUND(_xlfn.IFS(D110&lt;=15.5, D110*50/15.5, D110&lt;=55.4, 50+(D110-15.5)*50/(55.4-15.5), D110&lt;=150.4, 100+(D110-55.4)*100/(150.4-55.4), D110&lt;=250.4, 200+(D110-150.4)*100/(250.4-150.4), TRUE, 300+(D110-250.4)*100/(500-250.4)), 1)</f>
        <v>145.9</v>
      </c>
      <c r="K110" s="34" cm="1">
        <f t="array" aca="1" ref="K110" ca="1">ROUND(_xlfn.IFS(E110&lt;=52, E110*50/52, E110&lt;=180, 50+(E110-52)*50/(180-52), E110&lt;=365, 100+(E110-180)*100/(365-180), E110&lt;=800, 200+(E110-365)*100/(800-365), TRUE, 300+(E110-800)*100/(1200-800)), 1)</f>
        <v>50.8</v>
      </c>
      <c r="L110" s="35" cm="1">
        <f t="array" aca="1" ref="L110" ca="1">ROUND(_xlfn.IFS(F110&lt;=4000,F110*50/4000,F110&lt;=8000,50+(F110-4000)*50/(8000-4000),F110&lt;=15000,100+(F110-8000)*100/(15000-8000),F110&lt;=30000,200+(F110-15000)*100/(30000-15000),TRUE,300+(F110-30000)*100/(45000-30000)),3)</f>
        <v>0.113</v>
      </c>
      <c r="M110" s="34" cm="1">
        <f t="array" aca="1" ref="M110" ca="1">ROUND(_xlfn.IFS(G110&lt;=120,G110*50/120,G110&lt;=235,50+(G110-120)*50/(235-120),G110&lt;=400,100+(G110-235)*100/(400-235),G110&lt;=800,200+(G110-400)*100/(800-400),TRUE,300+(G110-800)*100/(1000-800)),1)</f>
        <v>13.3</v>
      </c>
      <c r="N110" s="35" cm="1">
        <f t="array" aca="1" ref="N110" ca="1">ROUND(_xlfn.IFS(H110&lt;=80,H110*50/80,H110&lt;=200,50+(H110-80)*50/(200-80),H110&lt;=1130,100+(H110-200)*100/(1130-200),H110&lt;=2260,200+(H110-1130)*100/(2260-1130),TRUE,300+(H110-2260)*100/(3000-2260)),1)</f>
        <v>20.6</v>
      </c>
      <c r="O110" s="32">
        <f t="shared" ca="1" si="3"/>
        <v>145.9</v>
      </c>
      <c r="P110" s="33" t="str">
        <f t="shared" ca="1" si="4"/>
        <v>PM2,5</v>
      </c>
      <c r="Q110" s="42" t="str" cm="1">
        <f t="array" aca="1" ref="Q110" ca="1">_xlfn.IFS(O110&lt;=50,"Baik", O110&lt;=100,"Sedang", O110&lt;=200,"Tidak Sehat", O110&lt;=300,"Sangat Tidak Sehat", TRUE,"Berbahaya")</f>
        <v>Tidak Sehat</v>
      </c>
    </row>
    <row r="111" spans="1:17" x14ac:dyDescent="0.25">
      <c r="A111" s="41">
        <v>202303</v>
      </c>
      <c r="B111" s="33" t="s">
        <v>43</v>
      </c>
      <c r="C111" s="32">
        <f ca="1">ROUND('PM10'!$H$8*(-LN(1-RAND()))^(1/'PM10'!$H$7),0)</f>
        <v>57</v>
      </c>
      <c r="D111" s="35">
        <f ca="1">ROUND('PM2,5'!$H$8*(-LN(1-RAND()))^(1/'PM2,5'!$H$7),0)</f>
        <v>35</v>
      </c>
      <c r="E111" s="32">
        <f ca="1">ROUND(_xlfn.NORM.INV(RAND(),'SO2'!$H$4,'SO2'!$H$6),0)</f>
        <v>50</v>
      </c>
      <c r="F111" s="33">
        <f ca="1">ROUND(_xlfn.NORM.INV(RAND(),CO!$H$4,CO!$H$6),0)</f>
        <v>11</v>
      </c>
      <c r="G111" s="34">
        <f ca="1">ROUND('O3'!$H$8*(-LN(1-RAND()))^(1/'O3'!$H$7),0)</f>
        <v>28</v>
      </c>
      <c r="H111" s="33">
        <f ca="1">ROUND(_xlfn.NORM.INV(RAND(),'NO2'!$H$4,'NO2'!$H$6),0)</f>
        <v>28</v>
      </c>
      <c r="I111" s="34" cm="1">
        <f t="array" aca="1" ref="I111" ca="1">ROUND(_xlfn.IFS(C111&lt;=50, C111, C111&lt;=150, 50+(C111-50)*50/(150-50), C111&lt;=350, 100+(C111-150)*100/(350-150), C111&lt;=420, 200+(C111-350)*100/(420-350), TRUE, 300+(C111-420)*100/(500-420)), 1)</f>
        <v>53.5</v>
      </c>
      <c r="J111" s="35" cm="1">
        <f t="array" aca="1" ref="J111" ca="1">ROUND(_xlfn.IFS(D111&lt;=15.5, D111*50/15.5, D111&lt;=55.4, 50+(D111-15.5)*50/(55.4-15.5), D111&lt;=150.4, 100+(D111-55.4)*100/(150.4-55.4), D111&lt;=250.4, 200+(D111-150.4)*100/(250.4-150.4), TRUE, 300+(D111-250.4)*100/(500-250.4)), 1)</f>
        <v>74.400000000000006</v>
      </c>
      <c r="K111" s="34" cm="1">
        <f t="array" aca="1" ref="K111" ca="1">ROUND(_xlfn.IFS(E111&lt;=52, E111*50/52, E111&lt;=180, 50+(E111-52)*50/(180-52), E111&lt;=365, 100+(E111-180)*100/(365-180), E111&lt;=800, 200+(E111-365)*100/(800-365), TRUE, 300+(E111-800)*100/(1200-800)), 1)</f>
        <v>48.1</v>
      </c>
      <c r="L111" s="35" cm="1">
        <f t="array" aca="1" ref="L111" ca="1">ROUND(_xlfn.IFS(F111&lt;=4000,F111*50/4000,F111&lt;=8000,50+(F111-4000)*50/(8000-4000),F111&lt;=15000,100+(F111-8000)*100/(15000-8000),F111&lt;=30000,200+(F111-15000)*100/(30000-15000),TRUE,300+(F111-30000)*100/(45000-30000)),3)</f>
        <v>0.13800000000000001</v>
      </c>
      <c r="M111" s="34" cm="1">
        <f t="array" aca="1" ref="M111" ca="1">ROUND(_xlfn.IFS(G111&lt;=120,G111*50/120,G111&lt;=235,50+(G111-120)*50/(235-120),G111&lt;=400,100+(G111-235)*100/(400-235),G111&lt;=800,200+(G111-400)*100/(800-400),TRUE,300+(G111-800)*100/(1000-800)),1)</f>
        <v>11.7</v>
      </c>
      <c r="N111" s="35" cm="1">
        <f t="array" aca="1" ref="N111" ca="1">ROUND(_xlfn.IFS(H111&lt;=80,H111*50/80,H111&lt;=200,50+(H111-80)*50/(200-80),H111&lt;=1130,100+(H111-200)*100/(1130-200),H111&lt;=2260,200+(H111-1130)*100/(2260-1130),TRUE,300+(H111-2260)*100/(3000-2260)),1)</f>
        <v>17.5</v>
      </c>
      <c r="O111" s="32">
        <f t="shared" ca="1" si="3"/>
        <v>74.400000000000006</v>
      </c>
      <c r="P111" s="33" t="str">
        <f t="shared" ca="1" si="4"/>
        <v>PM2,5</v>
      </c>
      <c r="Q111" s="42" t="str" cm="1">
        <f t="array" aca="1" ref="Q111" ca="1">_xlfn.IFS(O111&lt;=50,"Baik", O111&lt;=100,"Sedang", O111&lt;=200,"Tidak Sehat", O111&lt;=300,"Sangat Tidak Sehat", TRUE,"Berbahaya")</f>
        <v>Sedang</v>
      </c>
    </row>
    <row r="112" spans="1:17" x14ac:dyDescent="0.25">
      <c r="A112" s="41">
        <v>202303</v>
      </c>
      <c r="B112" s="33" t="s">
        <v>44</v>
      </c>
      <c r="C112" s="32">
        <f ca="1">ROUND('PM10'!$H$8*(-LN(1-RAND()))^(1/'PM10'!$H$7),0)</f>
        <v>56</v>
      </c>
      <c r="D112" s="35">
        <f ca="1">ROUND('PM2,5'!$H$8*(-LN(1-RAND()))^(1/'PM2,5'!$H$7),0)</f>
        <v>63</v>
      </c>
      <c r="E112" s="32">
        <f ca="1">ROUND(_xlfn.NORM.INV(RAND(),'SO2'!$H$4,'SO2'!$H$6),0)</f>
        <v>42</v>
      </c>
      <c r="F112" s="33">
        <f ca="1">ROUND(_xlfn.NORM.INV(RAND(),CO!$H$4,CO!$H$6),0)</f>
        <v>11</v>
      </c>
      <c r="G112" s="34">
        <f ca="1">ROUND('O3'!$H$8*(-LN(1-RAND()))^(1/'O3'!$H$7),0)</f>
        <v>29</v>
      </c>
      <c r="H112" s="33">
        <f ca="1">ROUND(_xlfn.NORM.INV(RAND(),'NO2'!$H$4,'NO2'!$H$6),0)</f>
        <v>13</v>
      </c>
      <c r="I112" s="34" cm="1">
        <f t="array" aca="1" ref="I112" ca="1">ROUND(_xlfn.IFS(C112&lt;=50, C112, C112&lt;=150, 50+(C112-50)*50/(150-50), C112&lt;=350, 100+(C112-150)*100/(350-150), C112&lt;=420, 200+(C112-350)*100/(420-350), TRUE, 300+(C112-420)*100/(500-420)), 1)</f>
        <v>53</v>
      </c>
      <c r="J112" s="35" cm="1">
        <f t="array" aca="1" ref="J112" ca="1">ROUND(_xlfn.IFS(D112&lt;=15.5, D112*50/15.5, D112&lt;=55.4, 50+(D112-15.5)*50/(55.4-15.5), D112&lt;=150.4, 100+(D112-55.4)*100/(150.4-55.4), D112&lt;=250.4, 200+(D112-150.4)*100/(250.4-150.4), TRUE, 300+(D112-250.4)*100/(500-250.4)), 1)</f>
        <v>108</v>
      </c>
      <c r="K112" s="34" cm="1">
        <f t="array" aca="1" ref="K112" ca="1">ROUND(_xlfn.IFS(E112&lt;=52, E112*50/52, E112&lt;=180, 50+(E112-52)*50/(180-52), E112&lt;=365, 100+(E112-180)*100/(365-180), E112&lt;=800, 200+(E112-365)*100/(800-365), TRUE, 300+(E112-800)*100/(1200-800)), 1)</f>
        <v>40.4</v>
      </c>
      <c r="L112" s="35" cm="1">
        <f t="array" aca="1" ref="L112" ca="1">ROUND(_xlfn.IFS(F112&lt;=4000,F112*50/4000,F112&lt;=8000,50+(F112-4000)*50/(8000-4000),F112&lt;=15000,100+(F112-8000)*100/(15000-8000),F112&lt;=30000,200+(F112-15000)*100/(30000-15000),TRUE,300+(F112-30000)*100/(45000-30000)),3)</f>
        <v>0.13800000000000001</v>
      </c>
      <c r="M112" s="34" cm="1">
        <f t="array" aca="1" ref="M112" ca="1">ROUND(_xlfn.IFS(G112&lt;=120,G112*50/120,G112&lt;=235,50+(G112-120)*50/(235-120),G112&lt;=400,100+(G112-235)*100/(400-235),G112&lt;=800,200+(G112-400)*100/(800-400),TRUE,300+(G112-800)*100/(1000-800)),1)</f>
        <v>12.1</v>
      </c>
      <c r="N112" s="35" cm="1">
        <f t="array" aca="1" ref="N112" ca="1">ROUND(_xlfn.IFS(H112&lt;=80,H112*50/80,H112&lt;=200,50+(H112-80)*50/(200-80),H112&lt;=1130,100+(H112-200)*100/(1130-200),H112&lt;=2260,200+(H112-1130)*100/(2260-1130),TRUE,300+(H112-2260)*100/(3000-2260)),1)</f>
        <v>8.1</v>
      </c>
      <c r="O112" s="32">
        <f t="shared" ca="1" si="3"/>
        <v>108</v>
      </c>
      <c r="P112" s="33" t="str">
        <f t="shared" ca="1" si="4"/>
        <v>PM2,5</v>
      </c>
      <c r="Q112" s="42" t="str" cm="1">
        <f t="array" aca="1" ref="Q112" ca="1">_xlfn.IFS(O112&lt;=50,"Baik", O112&lt;=100,"Sedang", O112&lt;=200,"Tidak Sehat", O112&lt;=300,"Sangat Tidak Sehat", TRUE,"Berbahaya")</f>
        <v>Tidak Sehat</v>
      </c>
    </row>
    <row r="113" spans="1:17" x14ac:dyDescent="0.25">
      <c r="A113" s="41">
        <v>202303</v>
      </c>
      <c r="B113" s="33" t="s">
        <v>45</v>
      </c>
      <c r="C113" s="32">
        <f ca="1">ROUND('PM10'!$H$8*(-LN(1-RAND()))^(1/'PM10'!$H$7),0)</f>
        <v>45</v>
      </c>
      <c r="D113" s="35">
        <f ca="1">ROUND('PM2,5'!$H$8*(-LN(1-RAND()))^(1/'PM2,5'!$H$7),0)</f>
        <v>72</v>
      </c>
      <c r="E113" s="32">
        <f ca="1">ROUND(_xlfn.NORM.INV(RAND(),'SO2'!$H$4,'SO2'!$H$6),0)</f>
        <v>48</v>
      </c>
      <c r="F113" s="33">
        <f ca="1">ROUND(_xlfn.NORM.INV(RAND(),CO!$H$4,CO!$H$6),0)</f>
        <v>16</v>
      </c>
      <c r="G113" s="34">
        <f ca="1">ROUND('O3'!$H$8*(-LN(1-RAND()))^(1/'O3'!$H$7),0)</f>
        <v>13</v>
      </c>
      <c r="H113" s="33">
        <f ca="1">ROUND(_xlfn.NORM.INV(RAND(),'NO2'!$H$4,'NO2'!$H$6),0)</f>
        <v>40</v>
      </c>
      <c r="I113" s="34" cm="1">
        <f t="array" aca="1" ref="I113" ca="1">ROUND(_xlfn.IFS(C113&lt;=50, C113, C113&lt;=150, 50+(C113-50)*50/(150-50), C113&lt;=350, 100+(C113-150)*100/(350-150), C113&lt;=420, 200+(C113-350)*100/(420-350), TRUE, 300+(C113-420)*100/(500-420)), 1)</f>
        <v>45</v>
      </c>
      <c r="J113" s="35" cm="1">
        <f t="array" aca="1" ref="J113" ca="1">ROUND(_xlfn.IFS(D113&lt;=15.5, D113*50/15.5, D113&lt;=55.4, 50+(D113-15.5)*50/(55.4-15.5), D113&lt;=150.4, 100+(D113-55.4)*100/(150.4-55.4), D113&lt;=250.4, 200+(D113-150.4)*100/(250.4-150.4), TRUE, 300+(D113-250.4)*100/(500-250.4)), 1)</f>
        <v>117.5</v>
      </c>
      <c r="K113" s="34" cm="1">
        <f t="array" aca="1" ref="K113" ca="1">ROUND(_xlfn.IFS(E113&lt;=52, E113*50/52, E113&lt;=180, 50+(E113-52)*50/(180-52), E113&lt;=365, 100+(E113-180)*100/(365-180), E113&lt;=800, 200+(E113-365)*100/(800-365), TRUE, 300+(E113-800)*100/(1200-800)), 1)</f>
        <v>46.2</v>
      </c>
      <c r="L113" s="35" cm="1">
        <f t="array" aca="1" ref="L113" ca="1">ROUND(_xlfn.IFS(F113&lt;=4000,F113*50/4000,F113&lt;=8000,50+(F113-4000)*50/(8000-4000),F113&lt;=15000,100+(F113-8000)*100/(15000-8000),F113&lt;=30000,200+(F113-15000)*100/(30000-15000),TRUE,300+(F113-30000)*100/(45000-30000)),3)</f>
        <v>0.2</v>
      </c>
      <c r="M113" s="34" cm="1">
        <f t="array" aca="1" ref="M113" ca="1">ROUND(_xlfn.IFS(G113&lt;=120,G113*50/120,G113&lt;=235,50+(G113-120)*50/(235-120),G113&lt;=400,100+(G113-235)*100/(400-235),G113&lt;=800,200+(G113-400)*100/(800-400),TRUE,300+(G113-800)*100/(1000-800)),1)</f>
        <v>5.4</v>
      </c>
      <c r="N113" s="35" cm="1">
        <f t="array" aca="1" ref="N113" ca="1">ROUND(_xlfn.IFS(H113&lt;=80,H113*50/80,H113&lt;=200,50+(H113-80)*50/(200-80),H113&lt;=1130,100+(H113-200)*100/(1130-200),H113&lt;=2260,200+(H113-1130)*100/(2260-1130),TRUE,300+(H113-2260)*100/(3000-2260)),1)</f>
        <v>25</v>
      </c>
      <c r="O113" s="32">
        <f t="shared" ca="1" si="3"/>
        <v>117.5</v>
      </c>
      <c r="P113" s="33" t="str">
        <f t="shared" ca="1" si="4"/>
        <v>PM2,5</v>
      </c>
      <c r="Q113" s="42" t="str" cm="1">
        <f t="array" aca="1" ref="Q113" ca="1">_xlfn.IFS(O113&lt;=50,"Baik", O113&lt;=100,"Sedang", O113&lt;=200,"Tidak Sehat", O113&lt;=300,"Sangat Tidak Sehat", TRUE,"Berbahaya")</f>
        <v>Tidak Sehat</v>
      </c>
    </row>
    <row r="114" spans="1:17" x14ac:dyDescent="0.25">
      <c r="A114" s="41">
        <v>202303</v>
      </c>
      <c r="B114" s="33" t="s">
        <v>47</v>
      </c>
      <c r="C114" s="32">
        <f ca="1">ROUND('PM10'!$H$8*(-LN(1-RAND()))^(1/'PM10'!$H$7),0)</f>
        <v>48</v>
      </c>
      <c r="D114" s="35">
        <f ca="1">ROUND('PM2,5'!$H$8*(-LN(1-RAND()))^(1/'PM2,5'!$H$7),0)</f>
        <v>39</v>
      </c>
      <c r="E114" s="32">
        <f ca="1">ROUND(_xlfn.NORM.INV(RAND(),'SO2'!$H$4,'SO2'!$H$6),0)</f>
        <v>36</v>
      </c>
      <c r="F114" s="33">
        <f ca="1">ROUND(_xlfn.NORM.INV(RAND(),CO!$H$4,CO!$H$6),0)</f>
        <v>11</v>
      </c>
      <c r="G114" s="34">
        <f ca="1">ROUND('O3'!$H$8*(-LN(1-RAND()))^(1/'O3'!$H$7),0)</f>
        <v>25</v>
      </c>
      <c r="H114" s="33">
        <f ca="1">ROUND(_xlfn.NORM.INV(RAND(),'NO2'!$H$4,'NO2'!$H$6),0)</f>
        <v>24</v>
      </c>
      <c r="I114" s="34" cm="1">
        <f t="array" aca="1" ref="I114" ca="1">ROUND(_xlfn.IFS(C114&lt;=50, C114, C114&lt;=150, 50+(C114-50)*50/(150-50), C114&lt;=350, 100+(C114-150)*100/(350-150), C114&lt;=420, 200+(C114-350)*100/(420-350), TRUE, 300+(C114-420)*100/(500-420)), 1)</f>
        <v>48</v>
      </c>
      <c r="J114" s="35" cm="1">
        <f t="array" aca="1" ref="J114" ca="1">ROUND(_xlfn.IFS(D114&lt;=15.5, D114*50/15.5, D114&lt;=55.4, 50+(D114-15.5)*50/(55.4-15.5), D114&lt;=150.4, 100+(D114-55.4)*100/(150.4-55.4), D114&lt;=250.4, 200+(D114-150.4)*100/(250.4-150.4), TRUE, 300+(D114-250.4)*100/(500-250.4)), 1)</f>
        <v>79.400000000000006</v>
      </c>
      <c r="K114" s="34" cm="1">
        <f t="array" aca="1" ref="K114" ca="1">ROUND(_xlfn.IFS(E114&lt;=52, E114*50/52, E114&lt;=180, 50+(E114-52)*50/(180-52), E114&lt;=365, 100+(E114-180)*100/(365-180), E114&lt;=800, 200+(E114-365)*100/(800-365), TRUE, 300+(E114-800)*100/(1200-800)), 1)</f>
        <v>34.6</v>
      </c>
      <c r="L114" s="35" cm="1">
        <f t="array" aca="1" ref="L114" ca="1">ROUND(_xlfn.IFS(F114&lt;=4000,F114*50/4000,F114&lt;=8000,50+(F114-4000)*50/(8000-4000),F114&lt;=15000,100+(F114-8000)*100/(15000-8000),F114&lt;=30000,200+(F114-15000)*100/(30000-15000),TRUE,300+(F114-30000)*100/(45000-30000)),3)</f>
        <v>0.13800000000000001</v>
      </c>
      <c r="M114" s="34" cm="1">
        <f t="array" aca="1" ref="M114" ca="1">ROUND(_xlfn.IFS(G114&lt;=120,G114*50/120,G114&lt;=235,50+(G114-120)*50/(235-120),G114&lt;=400,100+(G114-235)*100/(400-235),G114&lt;=800,200+(G114-400)*100/(800-400),TRUE,300+(G114-800)*100/(1000-800)),1)</f>
        <v>10.4</v>
      </c>
      <c r="N114" s="35" cm="1">
        <f t="array" aca="1" ref="N114" ca="1">ROUND(_xlfn.IFS(H114&lt;=80,H114*50/80,H114&lt;=200,50+(H114-80)*50/(200-80),H114&lt;=1130,100+(H114-200)*100/(1130-200),H114&lt;=2260,200+(H114-1130)*100/(2260-1130),TRUE,300+(H114-2260)*100/(3000-2260)),1)</f>
        <v>15</v>
      </c>
      <c r="O114" s="32">
        <f t="shared" ca="1" si="3"/>
        <v>79.400000000000006</v>
      </c>
      <c r="P114" s="33" t="str">
        <f t="shared" ca="1" si="4"/>
        <v>PM2,5</v>
      </c>
      <c r="Q114" s="42" t="str" cm="1">
        <f t="array" aca="1" ref="Q114" ca="1">_xlfn.IFS(O114&lt;=50,"Baik", O114&lt;=100,"Sedang", O114&lt;=200,"Tidak Sehat", O114&lt;=300,"Sangat Tidak Sehat", TRUE,"Berbahaya")</f>
        <v>Sedang</v>
      </c>
    </row>
    <row r="115" spans="1:17" x14ac:dyDescent="0.25">
      <c r="A115" s="41">
        <v>202303</v>
      </c>
      <c r="B115" s="33" t="s">
        <v>48</v>
      </c>
      <c r="C115" s="32">
        <f ca="1">ROUND('PM10'!$H$8*(-LN(1-RAND()))^(1/'PM10'!$H$7),0)</f>
        <v>62</v>
      </c>
      <c r="D115" s="35">
        <f ca="1">ROUND('PM2,5'!$H$8*(-LN(1-RAND()))^(1/'PM2,5'!$H$7),0)</f>
        <v>87</v>
      </c>
      <c r="E115" s="32">
        <f ca="1">ROUND(_xlfn.NORM.INV(RAND(),'SO2'!$H$4,'SO2'!$H$6),0)</f>
        <v>48</v>
      </c>
      <c r="F115" s="33">
        <f ca="1">ROUND(_xlfn.NORM.INV(RAND(),CO!$H$4,CO!$H$6),0)</f>
        <v>11</v>
      </c>
      <c r="G115" s="34">
        <f ca="1">ROUND('O3'!$H$8*(-LN(1-RAND()))^(1/'O3'!$H$7),0)</f>
        <v>30</v>
      </c>
      <c r="H115" s="33">
        <f ca="1">ROUND(_xlfn.NORM.INV(RAND(),'NO2'!$H$4,'NO2'!$H$6),0)</f>
        <v>22</v>
      </c>
      <c r="I115" s="34" cm="1">
        <f t="array" aca="1" ref="I115" ca="1">ROUND(_xlfn.IFS(C115&lt;=50, C115, C115&lt;=150, 50+(C115-50)*50/(150-50), C115&lt;=350, 100+(C115-150)*100/(350-150), C115&lt;=420, 200+(C115-350)*100/(420-350), TRUE, 300+(C115-420)*100/(500-420)), 1)</f>
        <v>56</v>
      </c>
      <c r="J115" s="35" cm="1">
        <f t="array" aca="1" ref="J115" ca="1">ROUND(_xlfn.IFS(D115&lt;=15.5, D115*50/15.5, D115&lt;=55.4, 50+(D115-15.5)*50/(55.4-15.5), D115&lt;=150.4, 100+(D115-55.4)*100/(150.4-55.4), D115&lt;=250.4, 200+(D115-150.4)*100/(250.4-150.4), TRUE, 300+(D115-250.4)*100/(500-250.4)), 1)</f>
        <v>133.30000000000001</v>
      </c>
      <c r="K115" s="34" cm="1">
        <f t="array" aca="1" ref="K115" ca="1">ROUND(_xlfn.IFS(E115&lt;=52, E115*50/52, E115&lt;=180, 50+(E115-52)*50/(180-52), E115&lt;=365, 100+(E115-180)*100/(365-180), E115&lt;=800, 200+(E115-365)*100/(800-365), TRUE, 300+(E115-800)*100/(1200-800)), 1)</f>
        <v>46.2</v>
      </c>
      <c r="L115" s="35" cm="1">
        <f t="array" aca="1" ref="L115" ca="1">ROUND(_xlfn.IFS(F115&lt;=4000,F115*50/4000,F115&lt;=8000,50+(F115-4000)*50/(8000-4000),F115&lt;=15000,100+(F115-8000)*100/(15000-8000),F115&lt;=30000,200+(F115-15000)*100/(30000-15000),TRUE,300+(F115-30000)*100/(45000-30000)),3)</f>
        <v>0.13800000000000001</v>
      </c>
      <c r="M115" s="34" cm="1">
        <f t="array" aca="1" ref="M115" ca="1">ROUND(_xlfn.IFS(G115&lt;=120,G115*50/120,G115&lt;=235,50+(G115-120)*50/(235-120),G115&lt;=400,100+(G115-235)*100/(400-235),G115&lt;=800,200+(G115-400)*100/(800-400),TRUE,300+(G115-800)*100/(1000-800)),1)</f>
        <v>12.5</v>
      </c>
      <c r="N115" s="35" cm="1">
        <f t="array" aca="1" ref="N115" ca="1">ROUND(_xlfn.IFS(H115&lt;=80,H115*50/80,H115&lt;=200,50+(H115-80)*50/(200-80),H115&lt;=1130,100+(H115-200)*100/(1130-200),H115&lt;=2260,200+(H115-1130)*100/(2260-1130),TRUE,300+(H115-2260)*100/(3000-2260)),1)</f>
        <v>13.8</v>
      </c>
      <c r="O115" s="32">
        <f t="shared" ca="1" si="3"/>
        <v>133.30000000000001</v>
      </c>
      <c r="P115" s="33" t="str">
        <f t="shared" ca="1" si="4"/>
        <v>PM2,5</v>
      </c>
      <c r="Q115" s="42" t="str" cm="1">
        <f t="array" aca="1" ref="Q115" ca="1">_xlfn.IFS(O115&lt;=50,"Baik", O115&lt;=100,"Sedang", O115&lt;=200,"Tidak Sehat", O115&lt;=300,"Sangat Tidak Sehat", TRUE,"Berbahaya")</f>
        <v>Tidak Sehat</v>
      </c>
    </row>
    <row r="116" spans="1:17" x14ac:dyDescent="0.25">
      <c r="A116" s="41">
        <v>202303</v>
      </c>
      <c r="B116" s="33" t="s">
        <v>49</v>
      </c>
      <c r="C116" s="32">
        <f ca="1">ROUND('PM10'!$H$8*(-LN(1-RAND()))^(1/'PM10'!$H$7),0)</f>
        <v>40</v>
      </c>
      <c r="D116" s="35">
        <f ca="1">ROUND('PM2,5'!$H$8*(-LN(1-RAND()))^(1/'PM2,5'!$H$7),0)</f>
        <v>73</v>
      </c>
      <c r="E116" s="32">
        <f ca="1">ROUND(_xlfn.NORM.INV(RAND(),'SO2'!$H$4,'SO2'!$H$6),0)</f>
        <v>42</v>
      </c>
      <c r="F116" s="33">
        <f ca="1">ROUND(_xlfn.NORM.INV(RAND(),CO!$H$4,CO!$H$6),0)</f>
        <v>9</v>
      </c>
      <c r="G116" s="34">
        <f ca="1">ROUND('O3'!$H$8*(-LN(1-RAND()))^(1/'O3'!$H$7),0)</f>
        <v>21</v>
      </c>
      <c r="H116" s="33">
        <f ca="1">ROUND(_xlfn.NORM.INV(RAND(),'NO2'!$H$4,'NO2'!$H$6),0)</f>
        <v>23</v>
      </c>
      <c r="I116" s="34" cm="1">
        <f t="array" aca="1" ref="I116" ca="1">ROUND(_xlfn.IFS(C116&lt;=50, C116, C116&lt;=150, 50+(C116-50)*50/(150-50), C116&lt;=350, 100+(C116-150)*100/(350-150), C116&lt;=420, 200+(C116-350)*100/(420-350), TRUE, 300+(C116-420)*100/(500-420)), 1)</f>
        <v>40</v>
      </c>
      <c r="J116" s="35" cm="1">
        <f t="array" aca="1" ref="J116" ca="1">ROUND(_xlfn.IFS(D116&lt;=15.5, D116*50/15.5, D116&lt;=55.4, 50+(D116-15.5)*50/(55.4-15.5), D116&lt;=150.4, 100+(D116-55.4)*100/(150.4-55.4), D116&lt;=250.4, 200+(D116-150.4)*100/(250.4-150.4), TRUE, 300+(D116-250.4)*100/(500-250.4)), 1)</f>
        <v>118.5</v>
      </c>
      <c r="K116" s="34" cm="1">
        <f t="array" aca="1" ref="K116" ca="1">ROUND(_xlfn.IFS(E116&lt;=52, E116*50/52, E116&lt;=180, 50+(E116-52)*50/(180-52), E116&lt;=365, 100+(E116-180)*100/(365-180), E116&lt;=800, 200+(E116-365)*100/(800-365), TRUE, 300+(E116-800)*100/(1200-800)), 1)</f>
        <v>40.4</v>
      </c>
      <c r="L116" s="35" cm="1">
        <f t="array" aca="1" ref="L116" ca="1">ROUND(_xlfn.IFS(F116&lt;=4000,F116*50/4000,F116&lt;=8000,50+(F116-4000)*50/(8000-4000),F116&lt;=15000,100+(F116-8000)*100/(15000-8000),F116&lt;=30000,200+(F116-15000)*100/(30000-15000),TRUE,300+(F116-30000)*100/(45000-30000)),3)</f>
        <v>0.113</v>
      </c>
      <c r="M116" s="34" cm="1">
        <f t="array" aca="1" ref="M116" ca="1">ROUND(_xlfn.IFS(G116&lt;=120,G116*50/120,G116&lt;=235,50+(G116-120)*50/(235-120),G116&lt;=400,100+(G116-235)*100/(400-235),G116&lt;=800,200+(G116-400)*100/(800-400),TRUE,300+(G116-800)*100/(1000-800)),1)</f>
        <v>8.8000000000000007</v>
      </c>
      <c r="N116" s="35" cm="1">
        <f t="array" aca="1" ref="N116" ca="1">ROUND(_xlfn.IFS(H116&lt;=80,H116*50/80,H116&lt;=200,50+(H116-80)*50/(200-80),H116&lt;=1130,100+(H116-200)*100/(1130-200),H116&lt;=2260,200+(H116-1130)*100/(2260-1130),TRUE,300+(H116-2260)*100/(3000-2260)),1)</f>
        <v>14.4</v>
      </c>
      <c r="O116" s="32">
        <f t="shared" ca="1" si="3"/>
        <v>118.5</v>
      </c>
      <c r="P116" s="33" t="str">
        <f t="shared" ca="1" si="4"/>
        <v>PM2,5</v>
      </c>
      <c r="Q116" s="42" t="str" cm="1">
        <f t="array" aca="1" ref="Q116" ca="1">_xlfn.IFS(O116&lt;=50,"Baik", O116&lt;=100,"Sedang", O116&lt;=200,"Tidak Sehat", O116&lt;=300,"Sangat Tidak Sehat", TRUE,"Berbahaya")</f>
        <v>Tidak Sehat</v>
      </c>
    </row>
    <row r="117" spans="1:17" x14ac:dyDescent="0.25">
      <c r="A117" s="41">
        <v>202303</v>
      </c>
      <c r="B117" s="33" t="s">
        <v>50</v>
      </c>
      <c r="C117" s="32">
        <f ca="1">ROUND('PM10'!$H$8*(-LN(1-RAND()))^(1/'PM10'!$H$7),0)</f>
        <v>42</v>
      </c>
      <c r="D117" s="35">
        <f ca="1">ROUND('PM2,5'!$H$8*(-LN(1-RAND()))^(1/'PM2,5'!$H$7),0)</f>
        <v>79</v>
      </c>
      <c r="E117" s="32">
        <f ca="1">ROUND(_xlfn.NORM.INV(RAND(),'SO2'!$H$4,'SO2'!$H$6),0)</f>
        <v>48</v>
      </c>
      <c r="F117" s="33">
        <f ca="1">ROUND(_xlfn.NORM.INV(RAND(),CO!$H$4,CO!$H$6),0)</f>
        <v>12</v>
      </c>
      <c r="G117" s="34">
        <f ca="1">ROUND('O3'!$H$8*(-LN(1-RAND()))^(1/'O3'!$H$7),0)</f>
        <v>11</v>
      </c>
      <c r="H117" s="33">
        <f ca="1">ROUND(_xlfn.NORM.INV(RAND(),'NO2'!$H$4,'NO2'!$H$6),0)</f>
        <v>33</v>
      </c>
      <c r="I117" s="34" cm="1">
        <f t="array" aca="1" ref="I117" ca="1">ROUND(_xlfn.IFS(C117&lt;=50, C117, C117&lt;=150, 50+(C117-50)*50/(150-50), C117&lt;=350, 100+(C117-150)*100/(350-150), C117&lt;=420, 200+(C117-350)*100/(420-350), TRUE, 300+(C117-420)*100/(500-420)), 1)</f>
        <v>42</v>
      </c>
      <c r="J117" s="35" cm="1">
        <f t="array" aca="1" ref="J117" ca="1">ROUND(_xlfn.IFS(D117&lt;=15.5, D117*50/15.5, D117&lt;=55.4, 50+(D117-15.5)*50/(55.4-15.5), D117&lt;=150.4, 100+(D117-55.4)*100/(150.4-55.4), D117&lt;=250.4, 200+(D117-150.4)*100/(250.4-150.4), TRUE, 300+(D117-250.4)*100/(500-250.4)), 1)</f>
        <v>124.8</v>
      </c>
      <c r="K117" s="34" cm="1">
        <f t="array" aca="1" ref="K117" ca="1">ROUND(_xlfn.IFS(E117&lt;=52, E117*50/52, E117&lt;=180, 50+(E117-52)*50/(180-52), E117&lt;=365, 100+(E117-180)*100/(365-180), E117&lt;=800, 200+(E117-365)*100/(800-365), TRUE, 300+(E117-800)*100/(1200-800)), 1)</f>
        <v>46.2</v>
      </c>
      <c r="L117" s="35" cm="1">
        <f t="array" aca="1" ref="L117" ca="1">ROUND(_xlfn.IFS(F117&lt;=4000,F117*50/4000,F117&lt;=8000,50+(F117-4000)*50/(8000-4000),F117&lt;=15000,100+(F117-8000)*100/(15000-8000),F117&lt;=30000,200+(F117-15000)*100/(30000-15000),TRUE,300+(F117-30000)*100/(45000-30000)),3)</f>
        <v>0.15</v>
      </c>
      <c r="M117" s="34" cm="1">
        <f t="array" aca="1" ref="M117" ca="1">ROUND(_xlfn.IFS(G117&lt;=120,G117*50/120,G117&lt;=235,50+(G117-120)*50/(235-120),G117&lt;=400,100+(G117-235)*100/(400-235),G117&lt;=800,200+(G117-400)*100/(800-400),TRUE,300+(G117-800)*100/(1000-800)),1)</f>
        <v>4.5999999999999996</v>
      </c>
      <c r="N117" s="35" cm="1">
        <f t="array" aca="1" ref="N117" ca="1">ROUND(_xlfn.IFS(H117&lt;=80,H117*50/80,H117&lt;=200,50+(H117-80)*50/(200-80),H117&lt;=1130,100+(H117-200)*100/(1130-200),H117&lt;=2260,200+(H117-1130)*100/(2260-1130),TRUE,300+(H117-2260)*100/(3000-2260)),1)</f>
        <v>20.6</v>
      </c>
      <c r="O117" s="32">
        <f t="shared" ca="1" si="3"/>
        <v>124.8</v>
      </c>
      <c r="P117" s="33" t="str">
        <f t="shared" ca="1" si="4"/>
        <v>PM2,5</v>
      </c>
      <c r="Q117" s="42" t="str" cm="1">
        <f t="array" aca="1" ref="Q117" ca="1">_xlfn.IFS(O117&lt;=50,"Baik", O117&lt;=100,"Sedang", O117&lt;=200,"Tidak Sehat", O117&lt;=300,"Sangat Tidak Sehat", TRUE,"Berbahaya")</f>
        <v>Tidak Sehat</v>
      </c>
    </row>
    <row r="118" spans="1:17" x14ac:dyDescent="0.25">
      <c r="A118" s="41">
        <v>202303</v>
      </c>
      <c r="B118" s="33" t="s">
        <v>51</v>
      </c>
      <c r="C118" s="32">
        <f ca="1">ROUND('PM10'!$H$8*(-LN(1-RAND()))^(1/'PM10'!$H$7),0)</f>
        <v>48</v>
      </c>
      <c r="D118" s="35">
        <f ca="1">ROUND('PM2,5'!$H$8*(-LN(1-RAND()))^(1/'PM2,5'!$H$7),0)</f>
        <v>90</v>
      </c>
      <c r="E118" s="32">
        <f ca="1">ROUND(_xlfn.NORM.INV(RAND(),'SO2'!$H$4,'SO2'!$H$6),0)</f>
        <v>36</v>
      </c>
      <c r="F118" s="33">
        <f ca="1">ROUND(_xlfn.NORM.INV(RAND(),CO!$H$4,CO!$H$6),0)</f>
        <v>8</v>
      </c>
      <c r="G118" s="34">
        <f ca="1">ROUND('O3'!$H$8*(-LN(1-RAND()))^(1/'O3'!$H$7),0)</f>
        <v>23</v>
      </c>
      <c r="H118" s="33">
        <f ca="1">ROUND(_xlfn.NORM.INV(RAND(),'NO2'!$H$4,'NO2'!$H$6),0)</f>
        <v>1</v>
      </c>
      <c r="I118" s="34" cm="1">
        <f t="array" aca="1" ref="I118" ca="1">ROUND(_xlfn.IFS(C118&lt;=50, C118, C118&lt;=150, 50+(C118-50)*50/(150-50), C118&lt;=350, 100+(C118-150)*100/(350-150), C118&lt;=420, 200+(C118-350)*100/(420-350), TRUE, 300+(C118-420)*100/(500-420)), 1)</f>
        <v>48</v>
      </c>
      <c r="J118" s="35" cm="1">
        <f t="array" aca="1" ref="J118" ca="1">ROUND(_xlfn.IFS(D118&lt;=15.5, D118*50/15.5, D118&lt;=55.4, 50+(D118-15.5)*50/(55.4-15.5), D118&lt;=150.4, 100+(D118-55.4)*100/(150.4-55.4), D118&lt;=250.4, 200+(D118-150.4)*100/(250.4-150.4), TRUE, 300+(D118-250.4)*100/(500-250.4)), 1)</f>
        <v>136.4</v>
      </c>
      <c r="K118" s="34" cm="1">
        <f t="array" aca="1" ref="K118" ca="1">ROUND(_xlfn.IFS(E118&lt;=52, E118*50/52, E118&lt;=180, 50+(E118-52)*50/(180-52), E118&lt;=365, 100+(E118-180)*100/(365-180), E118&lt;=800, 200+(E118-365)*100/(800-365), TRUE, 300+(E118-800)*100/(1200-800)), 1)</f>
        <v>34.6</v>
      </c>
      <c r="L118" s="35" cm="1">
        <f t="array" aca="1" ref="L118" ca="1">ROUND(_xlfn.IFS(F118&lt;=4000,F118*50/4000,F118&lt;=8000,50+(F118-4000)*50/(8000-4000),F118&lt;=15000,100+(F118-8000)*100/(15000-8000),F118&lt;=30000,200+(F118-15000)*100/(30000-15000),TRUE,300+(F118-30000)*100/(45000-30000)),3)</f>
        <v>0.1</v>
      </c>
      <c r="M118" s="34" cm="1">
        <f t="array" aca="1" ref="M118" ca="1">ROUND(_xlfn.IFS(G118&lt;=120,G118*50/120,G118&lt;=235,50+(G118-120)*50/(235-120),G118&lt;=400,100+(G118-235)*100/(400-235),G118&lt;=800,200+(G118-400)*100/(800-400),TRUE,300+(G118-800)*100/(1000-800)),1)</f>
        <v>9.6</v>
      </c>
      <c r="N118" s="35" cm="1">
        <f t="array" aca="1" ref="N118" ca="1">ROUND(_xlfn.IFS(H118&lt;=80,H118*50/80,H118&lt;=200,50+(H118-80)*50/(200-80),H118&lt;=1130,100+(H118-200)*100/(1130-200),H118&lt;=2260,200+(H118-1130)*100/(2260-1130),TRUE,300+(H118-2260)*100/(3000-2260)),1)</f>
        <v>0.6</v>
      </c>
      <c r="O118" s="32">
        <f t="shared" ca="1" si="3"/>
        <v>136.4</v>
      </c>
      <c r="P118" s="33" t="str">
        <f t="shared" ca="1" si="4"/>
        <v>PM2,5</v>
      </c>
      <c r="Q118" s="42" t="str" cm="1">
        <f t="array" aca="1" ref="Q118" ca="1">_xlfn.IFS(O118&lt;=50,"Baik", O118&lt;=100,"Sedang", O118&lt;=200,"Tidak Sehat", O118&lt;=300,"Sangat Tidak Sehat", TRUE,"Berbahaya")</f>
        <v>Tidak Sehat</v>
      </c>
    </row>
    <row r="119" spans="1:17" x14ac:dyDescent="0.25">
      <c r="A119" s="41">
        <v>202303</v>
      </c>
      <c r="B119" s="33" t="s">
        <v>52</v>
      </c>
      <c r="C119" s="32">
        <f ca="1">ROUND('PM10'!$H$8*(-LN(1-RAND()))^(1/'PM10'!$H$7),0)</f>
        <v>62</v>
      </c>
      <c r="D119" s="35">
        <f ca="1">ROUND('PM2,5'!$H$8*(-LN(1-RAND()))^(1/'PM2,5'!$H$7),0)</f>
        <v>90</v>
      </c>
      <c r="E119" s="32">
        <f ca="1">ROUND(_xlfn.NORM.INV(RAND(),'SO2'!$H$4,'SO2'!$H$6),0)</f>
        <v>44</v>
      </c>
      <c r="F119" s="33">
        <f ca="1">ROUND(_xlfn.NORM.INV(RAND(),CO!$H$4,CO!$H$6),0)</f>
        <v>10</v>
      </c>
      <c r="G119" s="34">
        <f ca="1">ROUND('O3'!$H$8*(-LN(1-RAND()))^(1/'O3'!$H$7),0)</f>
        <v>25</v>
      </c>
      <c r="H119" s="33">
        <f ca="1">ROUND(_xlfn.NORM.INV(RAND(),'NO2'!$H$4,'NO2'!$H$6),0)</f>
        <v>33</v>
      </c>
      <c r="I119" s="34" cm="1">
        <f t="array" aca="1" ref="I119" ca="1">ROUND(_xlfn.IFS(C119&lt;=50, C119, C119&lt;=150, 50+(C119-50)*50/(150-50), C119&lt;=350, 100+(C119-150)*100/(350-150), C119&lt;=420, 200+(C119-350)*100/(420-350), TRUE, 300+(C119-420)*100/(500-420)), 1)</f>
        <v>56</v>
      </c>
      <c r="J119" s="35" cm="1">
        <f t="array" aca="1" ref="J119" ca="1">ROUND(_xlfn.IFS(D119&lt;=15.5, D119*50/15.5, D119&lt;=55.4, 50+(D119-15.5)*50/(55.4-15.5), D119&lt;=150.4, 100+(D119-55.4)*100/(150.4-55.4), D119&lt;=250.4, 200+(D119-150.4)*100/(250.4-150.4), TRUE, 300+(D119-250.4)*100/(500-250.4)), 1)</f>
        <v>136.4</v>
      </c>
      <c r="K119" s="34" cm="1">
        <f t="array" aca="1" ref="K119" ca="1">ROUND(_xlfn.IFS(E119&lt;=52, E119*50/52, E119&lt;=180, 50+(E119-52)*50/(180-52), E119&lt;=365, 100+(E119-180)*100/(365-180), E119&lt;=800, 200+(E119-365)*100/(800-365), TRUE, 300+(E119-800)*100/(1200-800)), 1)</f>
        <v>42.3</v>
      </c>
      <c r="L119" s="35" cm="1">
        <f t="array" aca="1" ref="L119" ca="1">ROUND(_xlfn.IFS(F119&lt;=4000,F119*50/4000,F119&lt;=8000,50+(F119-4000)*50/(8000-4000),F119&lt;=15000,100+(F119-8000)*100/(15000-8000),F119&lt;=30000,200+(F119-15000)*100/(30000-15000),TRUE,300+(F119-30000)*100/(45000-30000)),3)</f>
        <v>0.125</v>
      </c>
      <c r="M119" s="34" cm="1">
        <f t="array" aca="1" ref="M119" ca="1">ROUND(_xlfn.IFS(G119&lt;=120,G119*50/120,G119&lt;=235,50+(G119-120)*50/(235-120),G119&lt;=400,100+(G119-235)*100/(400-235),G119&lt;=800,200+(G119-400)*100/(800-400),TRUE,300+(G119-800)*100/(1000-800)),1)</f>
        <v>10.4</v>
      </c>
      <c r="N119" s="35" cm="1">
        <f t="array" aca="1" ref="N119" ca="1">ROUND(_xlfn.IFS(H119&lt;=80,H119*50/80,H119&lt;=200,50+(H119-80)*50/(200-80),H119&lt;=1130,100+(H119-200)*100/(1130-200),H119&lt;=2260,200+(H119-1130)*100/(2260-1130),TRUE,300+(H119-2260)*100/(3000-2260)),1)</f>
        <v>20.6</v>
      </c>
      <c r="O119" s="32">
        <f t="shared" ca="1" si="3"/>
        <v>136.4</v>
      </c>
      <c r="P119" s="33" t="str">
        <f t="shared" ca="1" si="4"/>
        <v>PM2,5</v>
      </c>
      <c r="Q119" s="42" t="str" cm="1">
        <f t="array" aca="1" ref="Q119" ca="1">_xlfn.IFS(O119&lt;=50,"Baik", O119&lt;=100,"Sedang", O119&lt;=200,"Tidak Sehat", O119&lt;=300,"Sangat Tidak Sehat", TRUE,"Berbahaya")</f>
        <v>Tidak Sehat</v>
      </c>
    </row>
    <row r="120" spans="1:17" x14ac:dyDescent="0.25">
      <c r="A120" s="41">
        <v>202303</v>
      </c>
      <c r="B120" s="33" t="s">
        <v>53</v>
      </c>
      <c r="C120" s="32">
        <f ca="1">ROUND('PM10'!$H$8*(-LN(1-RAND()))^(1/'PM10'!$H$7),0)</f>
        <v>41</v>
      </c>
      <c r="D120" s="35">
        <f ca="1">ROUND('PM2,5'!$H$8*(-LN(1-RAND()))^(1/'PM2,5'!$H$7),0)</f>
        <v>105</v>
      </c>
      <c r="E120" s="32">
        <f ca="1">ROUND(_xlfn.NORM.INV(RAND(),'SO2'!$H$4,'SO2'!$H$6),0)</f>
        <v>45</v>
      </c>
      <c r="F120" s="33">
        <f ca="1">ROUND(_xlfn.NORM.INV(RAND(),CO!$H$4,CO!$H$6),0)</f>
        <v>10</v>
      </c>
      <c r="G120" s="34">
        <f ca="1">ROUND('O3'!$H$8*(-LN(1-RAND()))^(1/'O3'!$H$7),0)</f>
        <v>37</v>
      </c>
      <c r="H120" s="33">
        <f ca="1">ROUND(_xlfn.NORM.INV(RAND(),'NO2'!$H$4,'NO2'!$H$6),0)</f>
        <v>32</v>
      </c>
      <c r="I120" s="34" cm="1">
        <f t="array" aca="1" ref="I120" ca="1">ROUND(_xlfn.IFS(C120&lt;=50, C120, C120&lt;=150, 50+(C120-50)*50/(150-50), C120&lt;=350, 100+(C120-150)*100/(350-150), C120&lt;=420, 200+(C120-350)*100/(420-350), TRUE, 300+(C120-420)*100/(500-420)), 1)</f>
        <v>41</v>
      </c>
      <c r="J120" s="35" cm="1">
        <f t="array" aca="1" ref="J120" ca="1">ROUND(_xlfn.IFS(D120&lt;=15.5, D120*50/15.5, D120&lt;=55.4, 50+(D120-15.5)*50/(55.4-15.5), D120&lt;=150.4, 100+(D120-55.4)*100/(150.4-55.4), D120&lt;=250.4, 200+(D120-150.4)*100/(250.4-150.4), TRUE, 300+(D120-250.4)*100/(500-250.4)), 1)</f>
        <v>152.19999999999999</v>
      </c>
      <c r="K120" s="34" cm="1">
        <f t="array" aca="1" ref="K120" ca="1">ROUND(_xlfn.IFS(E120&lt;=52, E120*50/52, E120&lt;=180, 50+(E120-52)*50/(180-52), E120&lt;=365, 100+(E120-180)*100/(365-180), E120&lt;=800, 200+(E120-365)*100/(800-365), TRUE, 300+(E120-800)*100/(1200-800)), 1)</f>
        <v>43.3</v>
      </c>
      <c r="L120" s="35" cm="1">
        <f t="array" aca="1" ref="L120" ca="1">ROUND(_xlfn.IFS(F120&lt;=4000,F120*50/4000,F120&lt;=8000,50+(F120-4000)*50/(8000-4000),F120&lt;=15000,100+(F120-8000)*100/(15000-8000),F120&lt;=30000,200+(F120-15000)*100/(30000-15000),TRUE,300+(F120-30000)*100/(45000-30000)),3)</f>
        <v>0.125</v>
      </c>
      <c r="M120" s="34" cm="1">
        <f t="array" aca="1" ref="M120" ca="1">ROUND(_xlfn.IFS(G120&lt;=120,G120*50/120,G120&lt;=235,50+(G120-120)*50/(235-120),G120&lt;=400,100+(G120-235)*100/(400-235),G120&lt;=800,200+(G120-400)*100/(800-400),TRUE,300+(G120-800)*100/(1000-800)),1)</f>
        <v>15.4</v>
      </c>
      <c r="N120" s="35" cm="1">
        <f t="array" aca="1" ref="N120" ca="1">ROUND(_xlfn.IFS(H120&lt;=80,H120*50/80,H120&lt;=200,50+(H120-80)*50/(200-80),H120&lt;=1130,100+(H120-200)*100/(1130-200),H120&lt;=2260,200+(H120-1130)*100/(2260-1130),TRUE,300+(H120-2260)*100/(3000-2260)),1)</f>
        <v>20</v>
      </c>
      <c r="O120" s="32">
        <f t="shared" ca="1" si="3"/>
        <v>152.19999999999999</v>
      </c>
      <c r="P120" s="33" t="str">
        <f t="shared" ca="1" si="4"/>
        <v>PM2,5</v>
      </c>
      <c r="Q120" s="42" t="str" cm="1">
        <f t="array" aca="1" ref="Q120" ca="1">_xlfn.IFS(O120&lt;=50,"Baik", O120&lt;=100,"Sedang", O120&lt;=200,"Tidak Sehat", O120&lt;=300,"Sangat Tidak Sehat", TRUE,"Berbahaya")</f>
        <v>Tidak Sehat</v>
      </c>
    </row>
    <row r="121" spans="1:17" x14ac:dyDescent="0.25">
      <c r="A121" s="41">
        <v>202303</v>
      </c>
      <c r="B121" s="33" t="s">
        <v>54</v>
      </c>
      <c r="C121" s="32">
        <f ca="1">ROUND('PM10'!$H$8*(-LN(1-RAND()))^(1/'PM10'!$H$7),0)</f>
        <v>51</v>
      </c>
      <c r="D121" s="35">
        <f ca="1">ROUND('PM2,5'!$H$8*(-LN(1-RAND()))^(1/'PM2,5'!$H$7),0)</f>
        <v>40</v>
      </c>
      <c r="E121" s="32">
        <f ca="1">ROUND(_xlfn.NORM.INV(RAND(),'SO2'!$H$4,'SO2'!$H$6),0)</f>
        <v>40</v>
      </c>
      <c r="F121" s="33">
        <f ca="1">ROUND(_xlfn.NORM.INV(RAND(),CO!$H$4,CO!$H$6),0)</f>
        <v>6</v>
      </c>
      <c r="G121" s="34">
        <f ca="1">ROUND('O3'!$H$8*(-LN(1-RAND()))^(1/'O3'!$H$7),0)</f>
        <v>29</v>
      </c>
      <c r="H121" s="33">
        <f ca="1">ROUND(_xlfn.NORM.INV(RAND(),'NO2'!$H$4,'NO2'!$H$6),0)</f>
        <v>27</v>
      </c>
      <c r="I121" s="34" cm="1">
        <f t="array" aca="1" ref="I121" ca="1">ROUND(_xlfn.IFS(C121&lt;=50, C121, C121&lt;=150, 50+(C121-50)*50/(150-50), C121&lt;=350, 100+(C121-150)*100/(350-150), C121&lt;=420, 200+(C121-350)*100/(420-350), TRUE, 300+(C121-420)*100/(500-420)), 1)</f>
        <v>50.5</v>
      </c>
      <c r="J121" s="35" cm="1">
        <f t="array" aca="1" ref="J121" ca="1">ROUND(_xlfn.IFS(D121&lt;=15.5, D121*50/15.5, D121&lt;=55.4, 50+(D121-15.5)*50/(55.4-15.5), D121&lt;=150.4, 100+(D121-55.4)*100/(150.4-55.4), D121&lt;=250.4, 200+(D121-150.4)*100/(250.4-150.4), TRUE, 300+(D121-250.4)*100/(500-250.4)), 1)</f>
        <v>80.7</v>
      </c>
      <c r="K121" s="34" cm="1">
        <f t="array" aca="1" ref="K121" ca="1">ROUND(_xlfn.IFS(E121&lt;=52, E121*50/52, E121&lt;=180, 50+(E121-52)*50/(180-52), E121&lt;=365, 100+(E121-180)*100/(365-180), E121&lt;=800, 200+(E121-365)*100/(800-365), TRUE, 300+(E121-800)*100/(1200-800)), 1)</f>
        <v>38.5</v>
      </c>
      <c r="L121" s="35" cm="1">
        <f t="array" aca="1" ref="L121" ca="1">ROUND(_xlfn.IFS(F121&lt;=4000,F121*50/4000,F121&lt;=8000,50+(F121-4000)*50/(8000-4000),F121&lt;=15000,100+(F121-8000)*100/(15000-8000),F121&lt;=30000,200+(F121-15000)*100/(30000-15000),TRUE,300+(F121-30000)*100/(45000-30000)),3)</f>
        <v>7.4999999999999997E-2</v>
      </c>
      <c r="M121" s="34" cm="1">
        <f t="array" aca="1" ref="M121" ca="1">ROUND(_xlfn.IFS(G121&lt;=120,G121*50/120,G121&lt;=235,50+(G121-120)*50/(235-120),G121&lt;=400,100+(G121-235)*100/(400-235),G121&lt;=800,200+(G121-400)*100/(800-400),TRUE,300+(G121-800)*100/(1000-800)),1)</f>
        <v>12.1</v>
      </c>
      <c r="N121" s="35" cm="1">
        <f t="array" aca="1" ref="N121" ca="1">ROUND(_xlfn.IFS(H121&lt;=80,H121*50/80,H121&lt;=200,50+(H121-80)*50/(200-80),H121&lt;=1130,100+(H121-200)*100/(1130-200),H121&lt;=2260,200+(H121-1130)*100/(2260-1130),TRUE,300+(H121-2260)*100/(3000-2260)),1)</f>
        <v>16.899999999999999</v>
      </c>
      <c r="O121" s="32">
        <f t="shared" ca="1" si="3"/>
        <v>80.7</v>
      </c>
      <c r="P121" s="33" t="str">
        <f t="shared" ca="1" si="4"/>
        <v>PM2,5</v>
      </c>
      <c r="Q121" s="42" t="str" cm="1">
        <f t="array" aca="1" ref="Q121" ca="1">_xlfn.IFS(O121&lt;=50,"Baik", O121&lt;=100,"Sedang", O121&lt;=200,"Tidak Sehat", O121&lt;=300,"Sangat Tidak Sehat", TRUE,"Berbahaya")</f>
        <v>Sedang</v>
      </c>
    </row>
    <row r="122" spans="1:17" x14ac:dyDescent="0.25">
      <c r="A122" s="41">
        <v>202303</v>
      </c>
      <c r="B122" s="33" t="s">
        <v>55</v>
      </c>
      <c r="C122" s="32">
        <f ca="1">ROUND('PM10'!$H$8*(-LN(1-RAND()))^(1/'PM10'!$H$7),0)</f>
        <v>55</v>
      </c>
      <c r="D122" s="35">
        <f ca="1">ROUND('PM2,5'!$H$8*(-LN(1-RAND()))^(1/'PM2,5'!$H$7),0)</f>
        <v>81</v>
      </c>
      <c r="E122" s="32">
        <f ca="1">ROUND(_xlfn.NORM.INV(RAND(),'SO2'!$H$4,'SO2'!$H$6),0)</f>
        <v>46</v>
      </c>
      <c r="F122" s="33">
        <f ca="1">ROUND(_xlfn.NORM.INV(RAND(),CO!$H$4,CO!$H$6),0)</f>
        <v>9</v>
      </c>
      <c r="G122" s="34">
        <f ca="1">ROUND('O3'!$H$8*(-LN(1-RAND()))^(1/'O3'!$H$7),0)</f>
        <v>28</v>
      </c>
      <c r="H122" s="33">
        <f ca="1">ROUND(_xlfn.NORM.INV(RAND(),'NO2'!$H$4,'NO2'!$H$6),0)</f>
        <v>17</v>
      </c>
      <c r="I122" s="34" cm="1">
        <f t="array" aca="1" ref="I122" ca="1">ROUND(_xlfn.IFS(C122&lt;=50, C122, C122&lt;=150, 50+(C122-50)*50/(150-50), C122&lt;=350, 100+(C122-150)*100/(350-150), C122&lt;=420, 200+(C122-350)*100/(420-350), TRUE, 300+(C122-420)*100/(500-420)), 1)</f>
        <v>52.5</v>
      </c>
      <c r="J122" s="35" cm="1">
        <f t="array" aca="1" ref="J122" ca="1">ROUND(_xlfn.IFS(D122&lt;=15.5, D122*50/15.5, D122&lt;=55.4, 50+(D122-15.5)*50/(55.4-15.5), D122&lt;=150.4, 100+(D122-55.4)*100/(150.4-55.4), D122&lt;=250.4, 200+(D122-150.4)*100/(250.4-150.4), TRUE, 300+(D122-250.4)*100/(500-250.4)), 1)</f>
        <v>126.9</v>
      </c>
      <c r="K122" s="34" cm="1">
        <f t="array" aca="1" ref="K122" ca="1">ROUND(_xlfn.IFS(E122&lt;=52, E122*50/52, E122&lt;=180, 50+(E122-52)*50/(180-52), E122&lt;=365, 100+(E122-180)*100/(365-180), E122&lt;=800, 200+(E122-365)*100/(800-365), TRUE, 300+(E122-800)*100/(1200-800)), 1)</f>
        <v>44.2</v>
      </c>
      <c r="L122" s="35" cm="1">
        <f t="array" aca="1" ref="L122" ca="1">ROUND(_xlfn.IFS(F122&lt;=4000,F122*50/4000,F122&lt;=8000,50+(F122-4000)*50/(8000-4000),F122&lt;=15000,100+(F122-8000)*100/(15000-8000),F122&lt;=30000,200+(F122-15000)*100/(30000-15000),TRUE,300+(F122-30000)*100/(45000-30000)),3)</f>
        <v>0.113</v>
      </c>
      <c r="M122" s="34" cm="1">
        <f t="array" aca="1" ref="M122" ca="1">ROUND(_xlfn.IFS(G122&lt;=120,G122*50/120,G122&lt;=235,50+(G122-120)*50/(235-120),G122&lt;=400,100+(G122-235)*100/(400-235),G122&lt;=800,200+(G122-400)*100/(800-400),TRUE,300+(G122-800)*100/(1000-800)),1)</f>
        <v>11.7</v>
      </c>
      <c r="N122" s="35" cm="1">
        <f t="array" aca="1" ref="N122" ca="1">ROUND(_xlfn.IFS(H122&lt;=80,H122*50/80,H122&lt;=200,50+(H122-80)*50/(200-80),H122&lt;=1130,100+(H122-200)*100/(1130-200),H122&lt;=2260,200+(H122-1130)*100/(2260-1130),TRUE,300+(H122-2260)*100/(3000-2260)),1)</f>
        <v>10.6</v>
      </c>
      <c r="O122" s="32">
        <f t="shared" ca="1" si="3"/>
        <v>126.9</v>
      </c>
      <c r="P122" s="33" t="str">
        <f t="shared" ca="1" si="4"/>
        <v>PM2,5</v>
      </c>
      <c r="Q122" s="42" t="str" cm="1">
        <f t="array" aca="1" ref="Q122" ca="1">_xlfn.IFS(O122&lt;=50,"Baik", O122&lt;=100,"Sedang", O122&lt;=200,"Tidak Sehat", O122&lt;=300,"Sangat Tidak Sehat", TRUE,"Berbahaya")</f>
        <v>Tidak Sehat</v>
      </c>
    </row>
    <row r="123" spans="1:17" x14ac:dyDescent="0.25">
      <c r="A123" s="41">
        <v>202304</v>
      </c>
      <c r="B123" s="33" t="s">
        <v>198</v>
      </c>
      <c r="C123" s="32">
        <f ca="1">ROUND('PM10'!$H$8*(-LN(1-RAND()))^(1/'PM10'!$H$7),0)</f>
        <v>57</v>
      </c>
      <c r="D123" s="35">
        <f ca="1">ROUND('PM2,5'!$H$8*(-LN(1-RAND()))^(1/'PM2,5'!$H$7),0)</f>
        <v>35</v>
      </c>
      <c r="E123" s="32">
        <f ca="1">ROUND(_xlfn.NORM.INV(RAND(),'SO2'!$H$4,'SO2'!$H$6),0)</f>
        <v>34</v>
      </c>
      <c r="F123" s="33">
        <f ca="1">ROUND(_xlfn.NORM.INV(RAND(),CO!$H$4,CO!$H$6),0)</f>
        <v>13</v>
      </c>
      <c r="G123" s="34">
        <f ca="1">ROUND('O3'!$H$8*(-LN(1-RAND()))^(1/'O3'!$H$7),0)</f>
        <v>34</v>
      </c>
      <c r="H123" s="33">
        <f ca="1">ROUND(_xlfn.NORM.INV(RAND(),'NO2'!$H$4,'NO2'!$H$6),0)</f>
        <v>40</v>
      </c>
      <c r="I123" s="34" cm="1">
        <f t="array" aca="1" ref="I123" ca="1">ROUND(_xlfn.IFS(C123&lt;=50, C123, C123&lt;=150, 50+(C123-50)*50/(150-50), C123&lt;=350, 100+(C123-150)*100/(350-150), C123&lt;=420, 200+(C123-350)*100/(420-350), TRUE, 300+(C123-420)*100/(500-420)), 1)</f>
        <v>53.5</v>
      </c>
      <c r="J123" s="35" cm="1">
        <f t="array" aca="1" ref="J123" ca="1">ROUND(_xlfn.IFS(D123&lt;=15.5, D123*50/15.5, D123&lt;=55.4, 50+(D123-15.5)*50/(55.4-15.5), D123&lt;=150.4, 100+(D123-55.4)*100/(150.4-55.4), D123&lt;=250.4, 200+(D123-150.4)*100/(250.4-150.4), TRUE, 300+(D123-250.4)*100/(500-250.4)), 1)</f>
        <v>74.400000000000006</v>
      </c>
      <c r="K123" s="34" cm="1">
        <f t="array" aca="1" ref="K123" ca="1">ROUND(_xlfn.IFS(E123&lt;=52, E123*50/52, E123&lt;=180, 50+(E123-52)*50/(180-52), E123&lt;=365, 100+(E123-180)*100/(365-180), E123&lt;=800, 200+(E123-365)*100/(800-365), TRUE, 300+(E123-800)*100/(1200-800)), 1)</f>
        <v>32.700000000000003</v>
      </c>
      <c r="L123" s="35" cm="1">
        <f t="array" aca="1" ref="L123" ca="1">ROUND(_xlfn.IFS(F123&lt;=4000,F123*50/4000,F123&lt;=8000,50+(F123-4000)*50/(8000-4000),F123&lt;=15000,100+(F123-8000)*100/(15000-8000),F123&lt;=30000,200+(F123-15000)*100/(30000-15000),TRUE,300+(F123-30000)*100/(45000-30000)),3)</f>
        <v>0.16300000000000001</v>
      </c>
      <c r="M123" s="34" cm="1">
        <f t="array" aca="1" ref="M123" ca="1">ROUND(_xlfn.IFS(G123&lt;=120,G123*50/120,G123&lt;=235,50+(G123-120)*50/(235-120),G123&lt;=400,100+(G123-235)*100/(400-235),G123&lt;=800,200+(G123-400)*100/(800-400),TRUE,300+(G123-800)*100/(1000-800)),1)</f>
        <v>14.2</v>
      </c>
      <c r="N123" s="35" cm="1">
        <f t="array" aca="1" ref="N123" ca="1">ROUND(_xlfn.IFS(H123&lt;=80,H123*50/80,H123&lt;=200,50+(H123-80)*50/(200-80),H123&lt;=1130,100+(H123-200)*100/(1130-200),H123&lt;=2260,200+(H123-1130)*100/(2260-1130),TRUE,300+(H123-2260)*100/(3000-2260)),1)</f>
        <v>25</v>
      </c>
      <c r="O123" s="32">
        <f t="shared" ca="1" si="3"/>
        <v>74.400000000000006</v>
      </c>
      <c r="P123" s="33" t="str">
        <f t="shared" ca="1" si="4"/>
        <v>PM2,5</v>
      </c>
      <c r="Q123" s="42" t="str" cm="1">
        <f t="array" aca="1" ref="Q123" ca="1">_xlfn.IFS(O123&lt;=50,"Baik", O123&lt;=100,"Sedang", O123&lt;=200,"Tidak Sehat", O123&lt;=300,"Sangat Tidak Sehat", TRUE,"Berbahaya")</f>
        <v>Sedang</v>
      </c>
    </row>
    <row r="124" spans="1:17" x14ac:dyDescent="0.25">
      <c r="A124" s="41">
        <v>202304</v>
      </c>
      <c r="B124" s="33" t="s">
        <v>199</v>
      </c>
      <c r="C124" s="32">
        <f ca="1">ROUND('PM10'!$H$8*(-LN(1-RAND()))^(1/'PM10'!$H$7),0)</f>
        <v>47</v>
      </c>
      <c r="D124" s="35">
        <f ca="1">ROUND('PM2,5'!$H$8*(-LN(1-RAND()))^(1/'PM2,5'!$H$7),0)</f>
        <v>86</v>
      </c>
      <c r="E124" s="32">
        <f ca="1">ROUND(_xlfn.NORM.INV(RAND(),'SO2'!$H$4,'SO2'!$H$6),0)</f>
        <v>43</v>
      </c>
      <c r="F124" s="33">
        <f ca="1">ROUND(_xlfn.NORM.INV(RAND(),CO!$H$4,CO!$H$6),0)</f>
        <v>10</v>
      </c>
      <c r="G124" s="34">
        <f ca="1">ROUND('O3'!$H$8*(-LN(1-RAND()))^(1/'O3'!$H$7),0)</f>
        <v>30</v>
      </c>
      <c r="H124" s="33">
        <f ca="1">ROUND(_xlfn.NORM.INV(RAND(),'NO2'!$H$4,'NO2'!$H$6),0)</f>
        <v>15</v>
      </c>
      <c r="I124" s="34" cm="1">
        <f t="array" aca="1" ref="I124" ca="1">ROUND(_xlfn.IFS(C124&lt;=50, C124, C124&lt;=150, 50+(C124-50)*50/(150-50), C124&lt;=350, 100+(C124-150)*100/(350-150), C124&lt;=420, 200+(C124-350)*100/(420-350), TRUE, 300+(C124-420)*100/(500-420)), 1)</f>
        <v>47</v>
      </c>
      <c r="J124" s="35" cm="1">
        <f t="array" aca="1" ref="J124" ca="1">ROUND(_xlfn.IFS(D124&lt;=15.5, D124*50/15.5, D124&lt;=55.4, 50+(D124-15.5)*50/(55.4-15.5), D124&lt;=150.4, 100+(D124-55.4)*100/(150.4-55.4), D124&lt;=250.4, 200+(D124-150.4)*100/(250.4-150.4), TRUE, 300+(D124-250.4)*100/(500-250.4)), 1)</f>
        <v>132.19999999999999</v>
      </c>
      <c r="K124" s="34" cm="1">
        <f t="array" aca="1" ref="K124" ca="1">ROUND(_xlfn.IFS(E124&lt;=52, E124*50/52, E124&lt;=180, 50+(E124-52)*50/(180-52), E124&lt;=365, 100+(E124-180)*100/(365-180), E124&lt;=800, 200+(E124-365)*100/(800-365), TRUE, 300+(E124-800)*100/(1200-800)), 1)</f>
        <v>41.3</v>
      </c>
      <c r="L124" s="35" cm="1">
        <f t="array" aca="1" ref="L124" ca="1">ROUND(_xlfn.IFS(F124&lt;=4000,F124*50/4000,F124&lt;=8000,50+(F124-4000)*50/(8000-4000),F124&lt;=15000,100+(F124-8000)*100/(15000-8000),F124&lt;=30000,200+(F124-15000)*100/(30000-15000),TRUE,300+(F124-30000)*100/(45000-30000)),3)</f>
        <v>0.125</v>
      </c>
      <c r="M124" s="34" cm="1">
        <f t="array" aca="1" ref="M124" ca="1">ROUND(_xlfn.IFS(G124&lt;=120,G124*50/120,G124&lt;=235,50+(G124-120)*50/(235-120),G124&lt;=400,100+(G124-235)*100/(400-235),G124&lt;=800,200+(G124-400)*100/(800-400),TRUE,300+(G124-800)*100/(1000-800)),1)</f>
        <v>12.5</v>
      </c>
      <c r="N124" s="35" cm="1">
        <f t="array" aca="1" ref="N124" ca="1">ROUND(_xlfn.IFS(H124&lt;=80,H124*50/80,H124&lt;=200,50+(H124-80)*50/(200-80),H124&lt;=1130,100+(H124-200)*100/(1130-200),H124&lt;=2260,200+(H124-1130)*100/(2260-1130),TRUE,300+(H124-2260)*100/(3000-2260)),1)</f>
        <v>9.4</v>
      </c>
      <c r="O124" s="32">
        <f t="shared" ca="1" si="3"/>
        <v>132.19999999999999</v>
      </c>
      <c r="P124" s="33" t="str">
        <f t="shared" ca="1" si="4"/>
        <v>PM2,5</v>
      </c>
      <c r="Q124" s="42" t="str" cm="1">
        <f t="array" aca="1" ref="Q124" ca="1">_xlfn.IFS(O124&lt;=50,"Baik", O124&lt;=100,"Sedang", O124&lt;=200,"Tidak Sehat", O124&lt;=300,"Sangat Tidak Sehat", TRUE,"Berbahaya")</f>
        <v>Tidak Sehat</v>
      </c>
    </row>
    <row r="125" spans="1:17" x14ac:dyDescent="0.25">
      <c r="A125" s="41">
        <v>202304</v>
      </c>
      <c r="B125" s="33" t="s">
        <v>200</v>
      </c>
      <c r="C125" s="32">
        <f ca="1">ROUND('PM10'!$H$8*(-LN(1-RAND()))^(1/'PM10'!$H$7),0)</f>
        <v>45</v>
      </c>
      <c r="D125" s="35">
        <f ca="1">ROUND('PM2,5'!$H$8*(-LN(1-RAND()))^(1/'PM2,5'!$H$7),0)</f>
        <v>73</v>
      </c>
      <c r="E125" s="32">
        <f ca="1">ROUND(_xlfn.NORM.INV(RAND(),'SO2'!$H$4,'SO2'!$H$6),0)</f>
        <v>37</v>
      </c>
      <c r="F125" s="33">
        <f ca="1">ROUND(_xlfn.NORM.INV(RAND(),CO!$H$4,CO!$H$6),0)</f>
        <v>11</v>
      </c>
      <c r="G125" s="34">
        <f ca="1">ROUND('O3'!$H$8*(-LN(1-RAND()))^(1/'O3'!$H$7),0)</f>
        <v>35</v>
      </c>
      <c r="H125" s="33">
        <f ca="1">ROUND(_xlfn.NORM.INV(RAND(),'NO2'!$H$4,'NO2'!$H$6),0)</f>
        <v>24</v>
      </c>
      <c r="I125" s="34" cm="1">
        <f t="array" aca="1" ref="I125" ca="1">ROUND(_xlfn.IFS(C125&lt;=50, C125, C125&lt;=150, 50+(C125-50)*50/(150-50), C125&lt;=350, 100+(C125-150)*100/(350-150), C125&lt;=420, 200+(C125-350)*100/(420-350), TRUE, 300+(C125-420)*100/(500-420)), 1)</f>
        <v>45</v>
      </c>
      <c r="J125" s="35" cm="1">
        <f t="array" aca="1" ref="J125" ca="1">ROUND(_xlfn.IFS(D125&lt;=15.5, D125*50/15.5, D125&lt;=55.4, 50+(D125-15.5)*50/(55.4-15.5), D125&lt;=150.4, 100+(D125-55.4)*100/(150.4-55.4), D125&lt;=250.4, 200+(D125-150.4)*100/(250.4-150.4), TRUE, 300+(D125-250.4)*100/(500-250.4)), 1)</f>
        <v>118.5</v>
      </c>
      <c r="K125" s="34" cm="1">
        <f t="array" aca="1" ref="K125" ca="1">ROUND(_xlfn.IFS(E125&lt;=52, E125*50/52, E125&lt;=180, 50+(E125-52)*50/(180-52), E125&lt;=365, 100+(E125-180)*100/(365-180), E125&lt;=800, 200+(E125-365)*100/(800-365), TRUE, 300+(E125-800)*100/(1200-800)), 1)</f>
        <v>35.6</v>
      </c>
      <c r="L125" s="35" cm="1">
        <f t="array" aca="1" ref="L125" ca="1">ROUND(_xlfn.IFS(F125&lt;=4000,F125*50/4000,F125&lt;=8000,50+(F125-4000)*50/(8000-4000),F125&lt;=15000,100+(F125-8000)*100/(15000-8000),F125&lt;=30000,200+(F125-15000)*100/(30000-15000),TRUE,300+(F125-30000)*100/(45000-30000)),3)</f>
        <v>0.13800000000000001</v>
      </c>
      <c r="M125" s="34" cm="1">
        <f t="array" aca="1" ref="M125" ca="1">ROUND(_xlfn.IFS(G125&lt;=120,G125*50/120,G125&lt;=235,50+(G125-120)*50/(235-120),G125&lt;=400,100+(G125-235)*100/(400-235),G125&lt;=800,200+(G125-400)*100/(800-400),TRUE,300+(G125-800)*100/(1000-800)),1)</f>
        <v>14.6</v>
      </c>
      <c r="N125" s="35" cm="1">
        <f t="array" aca="1" ref="N125" ca="1">ROUND(_xlfn.IFS(H125&lt;=80,H125*50/80,H125&lt;=200,50+(H125-80)*50/(200-80),H125&lt;=1130,100+(H125-200)*100/(1130-200),H125&lt;=2260,200+(H125-1130)*100/(2260-1130),TRUE,300+(H125-2260)*100/(3000-2260)),1)</f>
        <v>15</v>
      </c>
      <c r="O125" s="32">
        <f t="shared" ca="1" si="3"/>
        <v>118.5</v>
      </c>
      <c r="P125" s="33" t="str">
        <f t="shared" ca="1" si="4"/>
        <v>PM2,5</v>
      </c>
      <c r="Q125" s="42" t="str" cm="1">
        <f t="array" aca="1" ref="Q125" ca="1">_xlfn.IFS(O125&lt;=50,"Baik", O125&lt;=100,"Sedang", O125&lt;=200,"Tidak Sehat", O125&lt;=300,"Sangat Tidak Sehat", TRUE,"Berbahaya")</f>
        <v>Tidak Sehat</v>
      </c>
    </row>
    <row r="126" spans="1:17" x14ac:dyDescent="0.25">
      <c r="A126" s="41">
        <v>202304</v>
      </c>
      <c r="B126" s="33" t="s">
        <v>201</v>
      </c>
      <c r="C126" s="32">
        <f ca="1">ROUND('PM10'!$H$8*(-LN(1-RAND()))^(1/'PM10'!$H$7),0)</f>
        <v>40</v>
      </c>
      <c r="D126" s="35">
        <f ca="1">ROUND('PM2,5'!$H$8*(-LN(1-RAND()))^(1/'PM2,5'!$H$7),0)</f>
        <v>75</v>
      </c>
      <c r="E126" s="32">
        <f ca="1">ROUND(_xlfn.NORM.INV(RAND(),'SO2'!$H$4,'SO2'!$H$6),0)</f>
        <v>42</v>
      </c>
      <c r="F126" s="33">
        <f ca="1">ROUND(_xlfn.NORM.INV(RAND(),CO!$H$4,CO!$H$6),0)</f>
        <v>8</v>
      </c>
      <c r="G126" s="34">
        <f ca="1">ROUND('O3'!$H$8*(-LN(1-RAND()))^(1/'O3'!$H$7),0)</f>
        <v>36</v>
      </c>
      <c r="H126" s="33">
        <f ca="1">ROUND(_xlfn.NORM.INV(RAND(),'NO2'!$H$4,'NO2'!$H$6),0)</f>
        <v>23</v>
      </c>
      <c r="I126" s="34" cm="1">
        <f t="array" aca="1" ref="I126" ca="1">ROUND(_xlfn.IFS(C126&lt;=50, C126, C126&lt;=150, 50+(C126-50)*50/(150-50), C126&lt;=350, 100+(C126-150)*100/(350-150), C126&lt;=420, 200+(C126-350)*100/(420-350), TRUE, 300+(C126-420)*100/(500-420)), 1)</f>
        <v>40</v>
      </c>
      <c r="J126" s="35" cm="1">
        <f t="array" aca="1" ref="J126" ca="1">ROUND(_xlfn.IFS(D126&lt;=15.5, D126*50/15.5, D126&lt;=55.4, 50+(D126-15.5)*50/(55.4-15.5), D126&lt;=150.4, 100+(D126-55.4)*100/(150.4-55.4), D126&lt;=250.4, 200+(D126-150.4)*100/(250.4-150.4), TRUE, 300+(D126-250.4)*100/(500-250.4)), 1)</f>
        <v>120.6</v>
      </c>
      <c r="K126" s="34" cm="1">
        <f t="array" aca="1" ref="K126" ca="1">ROUND(_xlfn.IFS(E126&lt;=52, E126*50/52, E126&lt;=180, 50+(E126-52)*50/(180-52), E126&lt;=365, 100+(E126-180)*100/(365-180), E126&lt;=800, 200+(E126-365)*100/(800-365), TRUE, 300+(E126-800)*100/(1200-800)), 1)</f>
        <v>40.4</v>
      </c>
      <c r="L126" s="35" cm="1">
        <f t="array" aca="1" ref="L126" ca="1">ROUND(_xlfn.IFS(F126&lt;=4000,F126*50/4000,F126&lt;=8000,50+(F126-4000)*50/(8000-4000),F126&lt;=15000,100+(F126-8000)*100/(15000-8000),F126&lt;=30000,200+(F126-15000)*100/(30000-15000),TRUE,300+(F126-30000)*100/(45000-30000)),3)</f>
        <v>0.1</v>
      </c>
      <c r="M126" s="34" cm="1">
        <f t="array" aca="1" ref="M126" ca="1">ROUND(_xlfn.IFS(G126&lt;=120,G126*50/120,G126&lt;=235,50+(G126-120)*50/(235-120),G126&lt;=400,100+(G126-235)*100/(400-235),G126&lt;=800,200+(G126-400)*100/(800-400),TRUE,300+(G126-800)*100/(1000-800)),1)</f>
        <v>15</v>
      </c>
      <c r="N126" s="35" cm="1">
        <f t="array" aca="1" ref="N126" ca="1">ROUND(_xlfn.IFS(H126&lt;=80,H126*50/80,H126&lt;=200,50+(H126-80)*50/(200-80),H126&lt;=1130,100+(H126-200)*100/(1130-200),H126&lt;=2260,200+(H126-1130)*100/(2260-1130),TRUE,300+(H126-2260)*100/(3000-2260)),1)</f>
        <v>14.4</v>
      </c>
      <c r="O126" s="32">
        <f t="shared" ca="1" si="3"/>
        <v>120.6</v>
      </c>
      <c r="P126" s="33" t="str">
        <f t="shared" ca="1" si="4"/>
        <v>PM2,5</v>
      </c>
      <c r="Q126" s="42" t="str" cm="1">
        <f t="array" aca="1" ref="Q126" ca="1">_xlfn.IFS(O126&lt;=50,"Baik", O126&lt;=100,"Sedang", O126&lt;=200,"Tidak Sehat", O126&lt;=300,"Sangat Tidak Sehat", TRUE,"Berbahaya")</f>
        <v>Tidak Sehat</v>
      </c>
    </row>
    <row r="127" spans="1:17" x14ac:dyDescent="0.25">
      <c r="A127" s="41">
        <v>202304</v>
      </c>
      <c r="B127" s="33" t="s">
        <v>202</v>
      </c>
      <c r="C127" s="32">
        <f ca="1">ROUND('PM10'!$H$8*(-LN(1-RAND()))^(1/'PM10'!$H$7),0)</f>
        <v>46</v>
      </c>
      <c r="D127" s="35">
        <f ca="1">ROUND('PM2,5'!$H$8*(-LN(1-RAND()))^(1/'PM2,5'!$H$7),0)</f>
        <v>56</v>
      </c>
      <c r="E127" s="32">
        <f ca="1">ROUND(_xlfn.NORM.INV(RAND(),'SO2'!$H$4,'SO2'!$H$6),0)</f>
        <v>47</v>
      </c>
      <c r="F127" s="33">
        <f ca="1">ROUND(_xlfn.NORM.INV(RAND(),CO!$H$4,CO!$H$6),0)</f>
        <v>7</v>
      </c>
      <c r="G127" s="34">
        <f ca="1">ROUND('O3'!$H$8*(-LN(1-RAND()))^(1/'O3'!$H$7),0)</f>
        <v>24</v>
      </c>
      <c r="H127" s="33">
        <f ca="1">ROUND(_xlfn.NORM.INV(RAND(),'NO2'!$H$4,'NO2'!$H$6),0)</f>
        <v>20</v>
      </c>
      <c r="I127" s="34" cm="1">
        <f t="array" aca="1" ref="I127" ca="1">ROUND(_xlfn.IFS(C127&lt;=50, C127, C127&lt;=150, 50+(C127-50)*50/(150-50), C127&lt;=350, 100+(C127-150)*100/(350-150), C127&lt;=420, 200+(C127-350)*100/(420-350), TRUE, 300+(C127-420)*100/(500-420)), 1)</f>
        <v>46</v>
      </c>
      <c r="J127" s="35" cm="1">
        <f t="array" aca="1" ref="J127" ca="1">ROUND(_xlfn.IFS(D127&lt;=15.5, D127*50/15.5, D127&lt;=55.4, 50+(D127-15.5)*50/(55.4-15.5), D127&lt;=150.4, 100+(D127-55.4)*100/(150.4-55.4), D127&lt;=250.4, 200+(D127-150.4)*100/(250.4-150.4), TRUE, 300+(D127-250.4)*100/(500-250.4)), 1)</f>
        <v>100.6</v>
      </c>
      <c r="K127" s="34" cm="1">
        <f t="array" aca="1" ref="K127" ca="1">ROUND(_xlfn.IFS(E127&lt;=52, E127*50/52, E127&lt;=180, 50+(E127-52)*50/(180-52), E127&lt;=365, 100+(E127-180)*100/(365-180), E127&lt;=800, 200+(E127-365)*100/(800-365), TRUE, 300+(E127-800)*100/(1200-800)), 1)</f>
        <v>45.2</v>
      </c>
      <c r="L127" s="35" cm="1">
        <f t="array" aca="1" ref="L127" ca="1">ROUND(_xlfn.IFS(F127&lt;=4000,F127*50/4000,F127&lt;=8000,50+(F127-4000)*50/(8000-4000),F127&lt;=15000,100+(F127-8000)*100/(15000-8000),F127&lt;=30000,200+(F127-15000)*100/(30000-15000),TRUE,300+(F127-30000)*100/(45000-30000)),3)</f>
        <v>8.7999999999999995E-2</v>
      </c>
      <c r="M127" s="34" cm="1">
        <f t="array" aca="1" ref="M127" ca="1">ROUND(_xlfn.IFS(G127&lt;=120,G127*50/120,G127&lt;=235,50+(G127-120)*50/(235-120),G127&lt;=400,100+(G127-235)*100/(400-235),G127&lt;=800,200+(G127-400)*100/(800-400),TRUE,300+(G127-800)*100/(1000-800)),1)</f>
        <v>10</v>
      </c>
      <c r="N127" s="35" cm="1">
        <f t="array" aca="1" ref="N127" ca="1">ROUND(_xlfn.IFS(H127&lt;=80,H127*50/80,H127&lt;=200,50+(H127-80)*50/(200-80),H127&lt;=1130,100+(H127-200)*100/(1130-200),H127&lt;=2260,200+(H127-1130)*100/(2260-1130),TRUE,300+(H127-2260)*100/(3000-2260)),1)</f>
        <v>12.5</v>
      </c>
      <c r="O127" s="32">
        <f t="shared" ca="1" si="3"/>
        <v>100.6</v>
      </c>
      <c r="P127" s="33" t="str">
        <f t="shared" ca="1" si="4"/>
        <v>PM2,5</v>
      </c>
      <c r="Q127" s="42" t="str" cm="1">
        <f t="array" aca="1" ref="Q127" ca="1">_xlfn.IFS(O127&lt;=50,"Baik", O127&lt;=100,"Sedang", O127&lt;=200,"Tidak Sehat", O127&lt;=300,"Sangat Tidak Sehat", TRUE,"Berbahaya")</f>
        <v>Tidak Sehat</v>
      </c>
    </row>
    <row r="128" spans="1:17" x14ac:dyDescent="0.25">
      <c r="A128" s="41">
        <v>202304</v>
      </c>
      <c r="B128" s="33" t="s">
        <v>203</v>
      </c>
      <c r="C128" s="32">
        <f ca="1">ROUND('PM10'!$H$8*(-LN(1-RAND()))^(1/'PM10'!$H$7),0)</f>
        <v>35</v>
      </c>
      <c r="D128" s="35">
        <f ca="1">ROUND('PM2,5'!$H$8*(-LN(1-RAND()))^(1/'PM2,5'!$H$7),0)</f>
        <v>80</v>
      </c>
      <c r="E128" s="32">
        <f ca="1">ROUND(_xlfn.NORM.INV(RAND(),'SO2'!$H$4,'SO2'!$H$6),0)</f>
        <v>52</v>
      </c>
      <c r="F128" s="33">
        <f ca="1">ROUND(_xlfn.NORM.INV(RAND(),CO!$H$4,CO!$H$6),0)</f>
        <v>8</v>
      </c>
      <c r="G128" s="34">
        <f ca="1">ROUND('O3'!$H$8*(-LN(1-RAND()))^(1/'O3'!$H$7),0)</f>
        <v>15</v>
      </c>
      <c r="H128" s="33">
        <f ca="1">ROUND(_xlfn.NORM.INV(RAND(),'NO2'!$H$4,'NO2'!$H$6),0)</f>
        <v>21</v>
      </c>
      <c r="I128" s="34" cm="1">
        <f t="array" aca="1" ref="I128" ca="1">ROUND(_xlfn.IFS(C128&lt;=50, C128, C128&lt;=150, 50+(C128-50)*50/(150-50), C128&lt;=350, 100+(C128-150)*100/(350-150), C128&lt;=420, 200+(C128-350)*100/(420-350), TRUE, 300+(C128-420)*100/(500-420)), 1)</f>
        <v>35</v>
      </c>
      <c r="J128" s="35" cm="1">
        <f t="array" aca="1" ref="J128" ca="1">ROUND(_xlfn.IFS(D128&lt;=15.5, D128*50/15.5, D128&lt;=55.4, 50+(D128-15.5)*50/(55.4-15.5), D128&lt;=150.4, 100+(D128-55.4)*100/(150.4-55.4), D128&lt;=250.4, 200+(D128-150.4)*100/(250.4-150.4), TRUE, 300+(D128-250.4)*100/(500-250.4)), 1)</f>
        <v>125.9</v>
      </c>
      <c r="K128" s="34" cm="1">
        <f t="array" aca="1" ref="K128" ca="1">ROUND(_xlfn.IFS(E128&lt;=52, E128*50/52, E128&lt;=180, 50+(E128-52)*50/(180-52), E128&lt;=365, 100+(E128-180)*100/(365-180), E128&lt;=800, 200+(E128-365)*100/(800-365), TRUE, 300+(E128-800)*100/(1200-800)), 1)</f>
        <v>50</v>
      </c>
      <c r="L128" s="35" cm="1">
        <f t="array" aca="1" ref="L128" ca="1">ROUND(_xlfn.IFS(F128&lt;=4000,F128*50/4000,F128&lt;=8000,50+(F128-4000)*50/(8000-4000),F128&lt;=15000,100+(F128-8000)*100/(15000-8000),F128&lt;=30000,200+(F128-15000)*100/(30000-15000),TRUE,300+(F128-30000)*100/(45000-30000)),3)</f>
        <v>0.1</v>
      </c>
      <c r="M128" s="34" cm="1">
        <f t="array" aca="1" ref="M128" ca="1">ROUND(_xlfn.IFS(G128&lt;=120,G128*50/120,G128&lt;=235,50+(G128-120)*50/(235-120),G128&lt;=400,100+(G128-235)*100/(400-235),G128&lt;=800,200+(G128-400)*100/(800-400),TRUE,300+(G128-800)*100/(1000-800)),1)</f>
        <v>6.3</v>
      </c>
      <c r="N128" s="35" cm="1">
        <f t="array" aca="1" ref="N128" ca="1">ROUND(_xlfn.IFS(H128&lt;=80,H128*50/80,H128&lt;=200,50+(H128-80)*50/(200-80),H128&lt;=1130,100+(H128-200)*100/(1130-200),H128&lt;=2260,200+(H128-1130)*100/(2260-1130),TRUE,300+(H128-2260)*100/(3000-2260)),1)</f>
        <v>13.1</v>
      </c>
      <c r="O128" s="32">
        <f t="shared" ca="1" si="3"/>
        <v>125.9</v>
      </c>
      <c r="P128" s="33" t="str">
        <f t="shared" ca="1" si="4"/>
        <v>PM2,5</v>
      </c>
      <c r="Q128" s="42" t="str" cm="1">
        <f t="array" aca="1" ref="Q128" ca="1">_xlfn.IFS(O128&lt;=50,"Baik", O128&lt;=100,"Sedang", O128&lt;=200,"Tidak Sehat", O128&lt;=300,"Sangat Tidak Sehat", TRUE,"Berbahaya")</f>
        <v>Tidak Sehat</v>
      </c>
    </row>
    <row r="129" spans="1:17" x14ac:dyDescent="0.25">
      <c r="A129" s="41">
        <v>202304</v>
      </c>
      <c r="B129" s="33" t="s">
        <v>204</v>
      </c>
      <c r="C129" s="32">
        <f ca="1">ROUND('PM10'!$H$8*(-LN(1-RAND()))^(1/'PM10'!$H$7),0)</f>
        <v>73</v>
      </c>
      <c r="D129" s="35">
        <f ca="1">ROUND('PM2,5'!$H$8*(-LN(1-RAND()))^(1/'PM2,5'!$H$7),0)</f>
        <v>105</v>
      </c>
      <c r="E129" s="32">
        <f ca="1">ROUND(_xlfn.NORM.INV(RAND(),'SO2'!$H$4,'SO2'!$H$6),0)</f>
        <v>48</v>
      </c>
      <c r="F129" s="33">
        <f ca="1">ROUND(_xlfn.NORM.INV(RAND(),CO!$H$4,CO!$H$6),0)</f>
        <v>8</v>
      </c>
      <c r="G129" s="34">
        <f ca="1">ROUND('O3'!$H$8*(-LN(1-RAND()))^(1/'O3'!$H$7),0)</f>
        <v>30</v>
      </c>
      <c r="H129" s="33">
        <f ca="1">ROUND(_xlfn.NORM.INV(RAND(),'NO2'!$H$4,'NO2'!$H$6),0)</f>
        <v>14</v>
      </c>
      <c r="I129" s="34" cm="1">
        <f t="array" aca="1" ref="I129" ca="1">ROUND(_xlfn.IFS(C129&lt;=50, C129, C129&lt;=150, 50+(C129-50)*50/(150-50), C129&lt;=350, 100+(C129-150)*100/(350-150), C129&lt;=420, 200+(C129-350)*100/(420-350), TRUE, 300+(C129-420)*100/(500-420)), 1)</f>
        <v>61.5</v>
      </c>
      <c r="J129" s="35" cm="1">
        <f t="array" aca="1" ref="J129" ca="1">ROUND(_xlfn.IFS(D129&lt;=15.5, D129*50/15.5, D129&lt;=55.4, 50+(D129-15.5)*50/(55.4-15.5), D129&lt;=150.4, 100+(D129-55.4)*100/(150.4-55.4), D129&lt;=250.4, 200+(D129-150.4)*100/(250.4-150.4), TRUE, 300+(D129-250.4)*100/(500-250.4)), 1)</f>
        <v>152.19999999999999</v>
      </c>
      <c r="K129" s="34" cm="1">
        <f t="array" aca="1" ref="K129" ca="1">ROUND(_xlfn.IFS(E129&lt;=52, E129*50/52, E129&lt;=180, 50+(E129-52)*50/(180-52), E129&lt;=365, 100+(E129-180)*100/(365-180), E129&lt;=800, 200+(E129-365)*100/(800-365), TRUE, 300+(E129-800)*100/(1200-800)), 1)</f>
        <v>46.2</v>
      </c>
      <c r="L129" s="35" cm="1">
        <f t="array" aca="1" ref="L129" ca="1">ROUND(_xlfn.IFS(F129&lt;=4000,F129*50/4000,F129&lt;=8000,50+(F129-4000)*50/(8000-4000),F129&lt;=15000,100+(F129-8000)*100/(15000-8000),F129&lt;=30000,200+(F129-15000)*100/(30000-15000),TRUE,300+(F129-30000)*100/(45000-30000)),3)</f>
        <v>0.1</v>
      </c>
      <c r="M129" s="34" cm="1">
        <f t="array" aca="1" ref="M129" ca="1">ROUND(_xlfn.IFS(G129&lt;=120,G129*50/120,G129&lt;=235,50+(G129-120)*50/(235-120),G129&lt;=400,100+(G129-235)*100/(400-235),G129&lt;=800,200+(G129-400)*100/(800-400),TRUE,300+(G129-800)*100/(1000-800)),1)</f>
        <v>12.5</v>
      </c>
      <c r="N129" s="35" cm="1">
        <f t="array" aca="1" ref="N129" ca="1">ROUND(_xlfn.IFS(H129&lt;=80,H129*50/80,H129&lt;=200,50+(H129-80)*50/(200-80),H129&lt;=1130,100+(H129-200)*100/(1130-200),H129&lt;=2260,200+(H129-1130)*100/(2260-1130),TRUE,300+(H129-2260)*100/(3000-2260)),1)</f>
        <v>8.8000000000000007</v>
      </c>
      <c r="O129" s="32">
        <f t="shared" ca="1" si="3"/>
        <v>152.19999999999999</v>
      </c>
      <c r="P129" s="33" t="str">
        <f t="shared" ca="1" si="4"/>
        <v>PM2,5</v>
      </c>
      <c r="Q129" s="42" t="str" cm="1">
        <f t="array" aca="1" ref="Q129" ca="1">_xlfn.IFS(O129&lt;=50,"Baik", O129&lt;=100,"Sedang", O129&lt;=200,"Tidak Sehat", O129&lt;=300,"Sangat Tidak Sehat", TRUE,"Berbahaya")</f>
        <v>Tidak Sehat</v>
      </c>
    </row>
    <row r="130" spans="1:17" x14ac:dyDescent="0.25">
      <c r="A130" s="41">
        <v>202304</v>
      </c>
      <c r="B130" s="33" t="s">
        <v>205</v>
      </c>
      <c r="C130" s="32">
        <f ca="1">ROUND('PM10'!$H$8*(-LN(1-RAND()))^(1/'PM10'!$H$7),0)</f>
        <v>62</v>
      </c>
      <c r="D130" s="35">
        <f ca="1">ROUND('PM2,5'!$H$8*(-LN(1-RAND()))^(1/'PM2,5'!$H$7),0)</f>
        <v>110</v>
      </c>
      <c r="E130" s="32">
        <f ca="1">ROUND(_xlfn.NORM.INV(RAND(),'SO2'!$H$4,'SO2'!$H$6),0)</f>
        <v>43</v>
      </c>
      <c r="F130" s="33">
        <f ca="1">ROUND(_xlfn.NORM.INV(RAND(),CO!$H$4,CO!$H$6),0)</f>
        <v>17</v>
      </c>
      <c r="G130" s="34">
        <f ca="1">ROUND('O3'!$H$8*(-LN(1-RAND()))^(1/'O3'!$H$7),0)</f>
        <v>20</v>
      </c>
      <c r="H130" s="33">
        <f ca="1">ROUND(_xlfn.NORM.INV(RAND(),'NO2'!$H$4,'NO2'!$H$6),0)</f>
        <v>24</v>
      </c>
      <c r="I130" s="34" cm="1">
        <f t="array" aca="1" ref="I130" ca="1">ROUND(_xlfn.IFS(C130&lt;=50, C130, C130&lt;=150, 50+(C130-50)*50/(150-50), C130&lt;=350, 100+(C130-150)*100/(350-150), C130&lt;=420, 200+(C130-350)*100/(420-350), TRUE, 300+(C130-420)*100/(500-420)), 1)</f>
        <v>56</v>
      </c>
      <c r="J130" s="35" cm="1">
        <f t="array" aca="1" ref="J130" ca="1">ROUND(_xlfn.IFS(D130&lt;=15.5, D130*50/15.5, D130&lt;=55.4, 50+(D130-15.5)*50/(55.4-15.5), D130&lt;=150.4, 100+(D130-55.4)*100/(150.4-55.4), D130&lt;=250.4, 200+(D130-150.4)*100/(250.4-150.4), TRUE, 300+(D130-250.4)*100/(500-250.4)), 1)</f>
        <v>157.5</v>
      </c>
      <c r="K130" s="34" cm="1">
        <f t="array" aca="1" ref="K130" ca="1">ROUND(_xlfn.IFS(E130&lt;=52, E130*50/52, E130&lt;=180, 50+(E130-52)*50/(180-52), E130&lt;=365, 100+(E130-180)*100/(365-180), E130&lt;=800, 200+(E130-365)*100/(800-365), TRUE, 300+(E130-800)*100/(1200-800)), 1)</f>
        <v>41.3</v>
      </c>
      <c r="L130" s="35" cm="1">
        <f t="array" aca="1" ref="L130" ca="1">ROUND(_xlfn.IFS(F130&lt;=4000,F130*50/4000,F130&lt;=8000,50+(F130-4000)*50/(8000-4000),F130&lt;=15000,100+(F130-8000)*100/(15000-8000),F130&lt;=30000,200+(F130-15000)*100/(30000-15000),TRUE,300+(F130-30000)*100/(45000-30000)),3)</f>
        <v>0.21299999999999999</v>
      </c>
      <c r="M130" s="34" cm="1">
        <f t="array" aca="1" ref="M130" ca="1">ROUND(_xlfn.IFS(G130&lt;=120,G130*50/120,G130&lt;=235,50+(G130-120)*50/(235-120),G130&lt;=400,100+(G130-235)*100/(400-235),G130&lt;=800,200+(G130-400)*100/(800-400),TRUE,300+(G130-800)*100/(1000-800)),1)</f>
        <v>8.3000000000000007</v>
      </c>
      <c r="N130" s="35" cm="1">
        <f t="array" aca="1" ref="N130" ca="1">ROUND(_xlfn.IFS(H130&lt;=80,H130*50/80,H130&lt;=200,50+(H130-80)*50/(200-80),H130&lt;=1130,100+(H130-200)*100/(1130-200),H130&lt;=2260,200+(H130-1130)*100/(2260-1130),TRUE,300+(H130-2260)*100/(3000-2260)),1)</f>
        <v>15</v>
      </c>
      <c r="O130" s="32">
        <f t="shared" ca="1" si="3"/>
        <v>157.5</v>
      </c>
      <c r="P130" s="33" t="str">
        <f t="shared" ca="1" si="4"/>
        <v>PM2,5</v>
      </c>
      <c r="Q130" s="42" t="str" cm="1">
        <f t="array" aca="1" ref="Q130" ca="1">_xlfn.IFS(O130&lt;=50,"Baik", O130&lt;=100,"Sedang", O130&lt;=200,"Tidak Sehat", O130&lt;=300,"Sangat Tidak Sehat", TRUE,"Berbahaya")</f>
        <v>Tidak Sehat</v>
      </c>
    </row>
    <row r="131" spans="1:17" x14ac:dyDescent="0.25">
      <c r="A131" s="41">
        <v>202304</v>
      </c>
      <c r="B131" s="33" t="s">
        <v>206</v>
      </c>
      <c r="C131" s="32">
        <f ca="1">ROUND('PM10'!$H$8*(-LN(1-RAND()))^(1/'PM10'!$H$7),0)</f>
        <v>47</v>
      </c>
      <c r="D131" s="35">
        <f ca="1">ROUND('PM2,5'!$H$8*(-LN(1-RAND()))^(1/'PM2,5'!$H$7),0)</f>
        <v>35</v>
      </c>
      <c r="E131" s="32">
        <f ca="1">ROUND(_xlfn.NORM.INV(RAND(),'SO2'!$H$4,'SO2'!$H$6),0)</f>
        <v>43</v>
      </c>
      <c r="F131" s="33">
        <f ca="1">ROUND(_xlfn.NORM.INV(RAND(),CO!$H$4,CO!$H$6),0)</f>
        <v>10</v>
      </c>
      <c r="G131" s="34">
        <f ca="1">ROUND('O3'!$H$8*(-LN(1-RAND()))^(1/'O3'!$H$7),0)</f>
        <v>24</v>
      </c>
      <c r="H131" s="33">
        <f ca="1">ROUND(_xlfn.NORM.INV(RAND(),'NO2'!$H$4,'NO2'!$H$6),0)</f>
        <v>18</v>
      </c>
      <c r="I131" s="34" cm="1">
        <f t="array" aca="1" ref="I131" ca="1">ROUND(_xlfn.IFS(C131&lt;=50, C131, C131&lt;=150, 50+(C131-50)*50/(150-50), C131&lt;=350, 100+(C131-150)*100/(350-150), C131&lt;=420, 200+(C131-350)*100/(420-350), TRUE, 300+(C131-420)*100/(500-420)), 1)</f>
        <v>47</v>
      </c>
      <c r="J131" s="35" cm="1">
        <f t="array" aca="1" ref="J131" ca="1">ROUND(_xlfn.IFS(D131&lt;=15.5, D131*50/15.5, D131&lt;=55.4, 50+(D131-15.5)*50/(55.4-15.5), D131&lt;=150.4, 100+(D131-55.4)*100/(150.4-55.4), D131&lt;=250.4, 200+(D131-150.4)*100/(250.4-150.4), TRUE, 300+(D131-250.4)*100/(500-250.4)), 1)</f>
        <v>74.400000000000006</v>
      </c>
      <c r="K131" s="34" cm="1">
        <f t="array" aca="1" ref="K131" ca="1">ROUND(_xlfn.IFS(E131&lt;=52, E131*50/52, E131&lt;=180, 50+(E131-52)*50/(180-52), E131&lt;=365, 100+(E131-180)*100/(365-180), E131&lt;=800, 200+(E131-365)*100/(800-365), TRUE, 300+(E131-800)*100/(1200-800)), 1)</f>
        <v>41.3</v>
      </c>
      <c r="L131" s="35" cm="1">
        <f t="array" aca="1" ref="L131" ca="1">ROUND(_xlfn.IFS(F131&lt;=4000,F131*50/4000,F131&lt;=8000,50+(F131-4000)*50/(8000-4000),F131&lt;=15000,100+(F131-8000)*100/(15000-8000),F131&lt;=30000,200+(F131-15000)*100/(30000-15000),TRUE,300+(F131-30000)*100/(45000-30000)),3)</f>
        <v>0.125</v>
      </c>
      <c r="M131" s="34" cm="1">
        <f t="array" aca="1" ref="M131" ca="1">ROUND(_xlfn.IFS(G131&lt;=120,G131*50/120,G131&lt;=235,50+(G131-120)*50/(235-120),G131&lt;=400,100+(G131-235)*100/(400-235),G131&lt;=800,200+(G131-400)*100/(800-400),TRUE,300+(G131-800)*100/(1000-800)),1)</f>
        <v>10</v>
      </c>
      <c r="N131" s="35" cm="1">
        <f t="array" aca="1" ref="N131" ca="1">ROUND(_xlfn.IFS(H131&lt;=80,H131*50/80,H131&lt;=200,50+(H131-80)*50/(200-80),H131&lt;=1130,100+(H131-200)*100/(1130-200),H131&lt;=2260,200+(H131-1130)*100/(2260-1130),TRUE,300+(H131-2260)*100/(3000-2260)),1)</f>
        <v>11.3</v>
      </c>
      <c r="O131" s="32">
        <f t="shared" ref="O131:O194" ca="1" si="5">MAX(I131:N131)</f>
        <v>74.400000000000006</v>
      </c>
      <c r="P131" s="33" t="str">
        <f t="shared" ref="P131:P194" ca="1" si="6">SUBSTITUTE(INDEX($I$1:$N$1,MATCH(O131,I131:N131,0)),"ISPU ","")</f>
        <v>PM2,5</v>
      </c>
      <c r="Q131" s="42" t="str" cm="1">
        <f t="array" aca="1" ref="Q131" ca="1">_xlfn.IFS(O131&lt;=50,"Baik", O131&lt;=100,"Sedang", O131&lt;=200,"Tidak Sehat", O131&lt;=300,"Sangat Tidak Sehat", TRUE,"Berbahaya")</f>
        <v>Sedang</v>
      </c>
    </row>
    <row r="132" spans="1:17" x14ac:dyDescent="0.25">
      <c r="A132" s="41">
        <v>202304</v>
      </c>
      <c r="B132" s="33" t="s">
        <v>207</v>
      </c>
      <c r="C132" s="32">
        <f ca="1">ROUND('PM10'!$H$8*(-LN(1-RAND()))^(1/'PM10'!$H$7),0)</f>
        <v>48</v>
      </c>
      <c r="D132" s="35">
        <f ca="1">ROUND('PM2,5'!$H$8*(-LN(1-RAND()))^(1/'PM2,5'!$H$7),0)</f>
        <v>60</v>
      </c>
      <c r="E132" s="32">
        <f ca="1">ROUND(_xlfn.NORM.INV(RAND(),'SO2'!$H$4,'SO2'!$H$6),0)</f>
        <v>47</v>
      </c>
      <c r="F132" s="33">
        <f ca="1">ROUND(_xlfn.NORM.INV(RAND(),CO!$H$4,CO!$H$6),0)</f>
        <v>16</v>
      </c>
      <c r="G132" s="34">
        <f ca="1">ROUND('O3'!$H$8*(-LN(1-RAND()))^(1/'O3'!$H$7),0)</f>
        <v>34</v>
      </c>
      <c r="H132" s="33">
        <f ca="1">ROUND(_xlfn.NORM.INV(RAND(),'NO2'!$H$4,'NO2'!$H$6),0)</f>
        <v>23</v>
      </c>
      <c r="I132" s="34" cm="1">
        <f t="array" aca="1" ref="I132" ca="1">ROUND(_xlfn.IFS(C132&lt;=50, C132, C132&lt;=150, 50+(C132-50)*50/(150-50), C132&lt;=350, 100+(C132-150)*100/(350-150), C132&lt;=420, 200+(C132-350)*100/(420-350), TRUE, 300+(C132-420)*100/(500-420)), 1)</f>
        <v>48</v>
      </c>
      <c r="J132" s="35" cm="1">
        <f t="array" aca="1" ref="J132" ca="1">ROUND(_xlfn.IFS(D132&lt;=15.5, D132*50/15.5, D132&lt;=55.4, 50+(D132-15.5)*50/(55.4-15.5), D132&lt;=150.4, 100+(D132-55.4)*100/(150.4-55.4), D132&lt;=250.4, 200+(D132-150.4)*100/(250.4-150.4), TRUE, 300+(D132-250.4)*100/(500-250.4)), 1)</f>
        <v>104.8</v>
      </c>
      <c r="K132" s="34" cm="1">
        <f t="array" aca="1" ref="K132" ca="1">ROUND(_xlfn.IFS(E132&lt;=52, E132*50/52, E132&lt;=180, 50+(E132-52)*50/(180-52), E132&lt;=365, 100+(E132-180)*100/(365-180), E132&lt;=800, 200+(E132-365)*100/(800-365), TRUE, 300+(E132-800)*100/(1200-800)), 1)</f>
        <v>45.2</v>
      </c>
      <c r="L132" s="35" cm="1">
        <f t="array" aca="1" ref="L132" ca="1">ROUND(_xlfn.IFS(F132&lt;=4000,F132*50/4000,F132&lt;=8000,50+(F132-4000)*50/(8000-4000),F132&lt;=15000,100+(F132-8000)*100/(15000-8000),F132&lt;=30000,200+(F132-15000)*100/(30000-15000),TRUE,300+(F132-30000)*100/(45000-30000)),3)</f>
        <v>0.2</v>
      </c>
      <c r="M132" s="34" cm="1">
        <f t="array" aca="1" ref="M132" ca="1">ROUND(_xlfn.IFS(G132&lt;=120,G132*50/120,G132&lt;=235,50+(G132-120)*50/(235-120),G132&lt;=400,100+(G132-235)*100/(400-235),G132&lt;=800,200+(G132-400)*100/(800-400),TRUE,300+(G132-800)*100/(1000-800)),1)</f>
        <v>14.2</v>
      </c>
      <c r="N132" s="35" cm="1">
        <f t="array" aca="1" ref="N132" ca="1">ROUND(_xlfn.IFS(H132&lt;=80,H132*50/80,H132&lt;=200,50+(H132-80)*50/(200-80),H132&lt;=1130,100+(H132-200)*100/(1130-200),H132&lt;=2260,200+(H132-1130)*100/(2260-1130),TRUE,300+(H132-2260)*100/(3000-2260)),1)</f>
        <v>14.4</v>
      </c>
      <c r="O132" s="32">
        <f t="shared" ca="1" si="5"/>
        <v>104.8</v>
      </c>
      <c r="P132" s="33" t="str">
        <f t="shared" ca="1" si="6"/>
        <v>PM2,5</v>
      </c>
      <c r="Q132" s="42" t="str" cm="1">
        <f t="array" aca="1" ref="Q132" ca="1">_xlfn.IFS(O132&lt;=50,"Baik", O132&lt;=100,"Sedang", O132&lt;=200,"Tidak Sehat", O132&lt;=300,"Sangat Tidak Sehat", TRUE,"Berbahaya")</f>
        <v>Tidak Sehat</v>
      </c>
    </row>
    <row r="133" spans="1:17" x14ac:dyDescent="0.25">
      <c r="A133" s="41">
        <v>202304</v>
      </c>
      <c r="B133" s="33" t="s">
        <v>208</v>
      </c>
      <c r="C133" s="32">
        <f ca="1">ROUND('PM10'!$H$8*(-LN(1-RAND()))^(1/'PM10'!$H$7),0)</f>
        <v>50</v>
      </c>
      <c r="D133" s="35">
        <f ca="1">ROUND('PM2,5'!$H$8*(-LN(1-RAND()))^(1/'PM2,5'!$H$7),0)</f>
        <v>98</v>
      </c>
      <c r="E133" s="32">
        <f ca="1">ROUND(_xlfn.NORM.INV(RAND(),'SO2'!$H$4,'SO2'!$H$6),0)</f>
        <v>45</v>
      </c>
      <c r="F133" s="33">
        <f ca="1">ROUND(_xlfn.NORM.INV(RAND(),CO!$H$4,CO!$H$6),0)</f>
        <v>8</v>
      </c>
      <c r="G133" s="34">
        <f ca="1">ROUND('O3'!$H$8*(-LN(1-RAND()))^(1/'O3'!$H$7),0)</f>
        <v>28</v>
      </c>
      <c r="H133" s="33">
        <f ca="1">ROUND(_xlfn.NORM.INV(RAND(),'NO2'!$H$4,'NO2'!$H$6),0)</f>
        <v>20</v>
      </c>
      <c r="I133" s="34" cm="1">
        <f t="array" aca="1" ref="I133" ca="1">ROUND(_xlfn.IFS(C133&lt;=50, C133, C133&lt;=150, 50+(C133-50)*50/(150-50), C133&lt;=350, 100+(C133-150)*100/(350-150), C133&lt;=420, 200+(C133-350)*100/(420-350), TRUE, 300+(C133-420)*100/(500-420)), 1)</f>
        <v>50</v>
      </c>
      <c r="J133" s="35" cm="1">
        <f t="array" aca="1" ref="J133" ca="1">ROUND(_xlfn.IFS(D133&lt;=15.5, D133*50/15.5, D133&lt;=55.4, 50+(D133-15.5)*50/(55.4-15.5), D133&lt;=150.4, 100+(D133-55.4)*100/(150.4-55.4), D133&lt;=250.4, 200+(D133-150.4)*100/(250.4-150.4), TRUE, 300+(D133-250.4)*100/(500-250.4)), 1)</f>
        <v>144.80000000000001</v>
      </c>
      <c r="K133" s="34" cm="1">
        <f t="array" aca="1" ref="K133" ca="1">ROUND(_xlfn.IFS(E133&lt;=52, E133*50/52, E133&lt;=180, 50+(E133-52)*50/(180-52), E133&lt;=365, 100+(E133-180)*100/(365-180), E133&lt;=800, 200+(E133-365)*100/(800-365), TRUE, 300+(E133-800)*100/(1200-800)), 1)</f>
        <v>43.3</v>
      </c>
      <c r="L133" s="35" cm="1">
        <f t="array" aca="1" ref="L133" ca="1">ROUND(_xlfn.IFS(F133&lt;=4000,F133*50/4000,F133&lt;=8000,50+(F133-4000)*50/(8000-4000),F133&lt;=15000,100+(F133-8000)*100/(15000-8000),F133&lt;=30000,200+(F133-15000)*100/(30000-15000),TRUE,300+(F133-30000)*100/(45000-30000)),3)</f>
        <v>0.1</v>
      </c>
      <c r="M133" s="34" cm="1">
        <f t="array" aca="1" ref="M133" ca="1">ROUND(_xlfn.IFS(G133&lt;=120,G133*50/120,G133&lt;=235,50+(G133-120)*50/(235-120),G133&lt;=400,100+(G133-235)*100/(400-235),G133&lt;=800,200+(G133-400)*100/(800-400),TRUE,300+(G133-800)*100/(1000-800)),1)</f>
        <v>11.7</v>
      </c>
      <c r="N133" s="35" cm="1">
        <f t="array" aca="1" ref="N133" ca="1">ROUND(_xlfn.IFS(H133&lt;=80,H133*50/80,H133&lt;=200,50+(H133-80)*50/(200-80),H133&lt;=1130,100+(H133-200)*100/(1130-200),H133&lt;=2260,200+(H133-1130)*100/(2260-1130),TRUE,300+(H133-2260)*100/(3000-2260)),1)</f>
        <v>12.5</v>
      </c>
      <c r="O133" s="32">
        <f t="shared" ca="1" si="5"/>
        <v>144.80000000000001</v>
      </c>
      <c r="P133" s="33" t="str">
        <f t="shared" ca="1" si="6"/>
        <v>PM2,5</v>
      </c>
      <c r="Q133" s="42" t="str" cm="1">
        <f t="array" aca="1" ref="Q133" ca="1">_xlfn.IFS(O133&lt;=50,"Baik", O133&lt;=100,"Sedang", O133&lt;=200,"Tidak Sehat", O133&lt;=300,"Sangat Tidak Sehat", TRUE,"Berbahaya")</f>
        <v>Tidak Sehat</v>
      </c>
    </row>
    <row r="134" spans="1:17" x14ac:dyDescent="0.25">
      <c r="A134" s="41">
        <v>202304</v>
      </c>
      <c r="B134" s="33" t="s">
        <v>209</v>
      </c>
      <c r="C134" s="32">
        <f ca="1">ROUND('PM10'!$H$8*(-LN(1-RAND()))^(1/'PM10'!$H$7),0)</f>
        <v>39</v>
      </c>
      <c r="D134" s="35">
        <f ca="1">ROUND('PM2,5'!$H$8*(-LN(1-RAND()))^(1/'PM2,5'!$H$7),0)</f>
        <v>81</v>
      </c>
      <c r="E134" s="32">
        <f ca="1">ROUND(_xlfn.NORM.INV(RAND(),'SO2'!$H$4,'SO2'!$H$6),0)</f>
        <v>42</v>
      </c>
      <c r="F134" s="33">
        <f ca="1">ROUND(_xlfn.NORM.INV(RAND(),CO!$H$4,CO!$H$6),0)</f>
        <v>9</v>
      </c>
      <c r="G134" s="34">
        <f ca="1">ROUND('O3'!$H$8*(-LN(1-RAND()))^(1/'O3'!$H$7),0)</f>
        <v>37</v>
      </c>
      <c r="H134" s="33">
        <f ca="1">ROUND(_xlfn.NORM.INV(RAND(),'NO2'!$H$4,'NO2'!$H$6),0)</f>
        <v>41</v>
      </c>
      <c r="I134" s="34" cm="1">
        <f t="array" aca="1" ref="I134" ca="1">ROUND(_xlfn.IFS(C134&lt;=50, C134, C134&lt;=150, 50+(C134-50)*50/(150-50), C134&lt;=350, 100+(C134-150)*100/(350-150), C134&lt;=420, 200+(C134-350)*100/(420-350), TRUE, 300+(C134-420)*100/(500-420)), 1)</f>
        <v>39</v>
      </c>
      <c r="J134" s="35" cm="1">
        <f t="array" aca="1" ref="J134" ca="1">ROUND(_xlfn.IFS(D134&lt;=15.5, D134*50/15.5, D134&lt;=55.4, 50+(D134-15.5)*50/(55.4-15.5), D134&lt;=150.4, 100+(D134-55.4)*100/(150.4-55.4), D134&lt;=250.4, 200+(D134-150.4)*100/(250.4-150.4), TRUE, 300+(D134-250.4)*100/(500-250.4)), 1)</f>
        <v>126.9</v>
      </c>
      <c r="K134" s="34" cm="1">
        <f t="array" aca="1" ref="K134" ca="1">ROUND(_xlfn.IFS(E134&lt;=52, E134*50/52, E134&lt;=180, 50+(E134-52)*50/(180-52), E134&lt;=365, 100+(E134-180)*100/(365-180), E134&lt;=800, 200+(E134-365)*100/(800-365), TRUE, 300+(E134-800)*100/(1200-800)), 1)</f>
        <v>40.4</v>
      </c>
      <c r="L134" s="35" cm="1">
        <f t="array" aca="1" ref="L134" ca="1">ROUND(_xlfn.IFS(F134&lt;=4000,F134*50/4000,F134&lt;=8000,50+(F134-4000)*50/(8000-4000),F134&lt;=15000,100+(F134-8000)*100/(15000-8000),F134&lt;=30000,200+(F134-15000)*100/(30000-15000),TRUE,300+(F134-30000)*100/(45000-30000)),3)</f>
        <v>0.113</v>
      </c>
      <c r="M134" s="34" cm="1">
        <f t="array" aca="1" ref="M134" ca="1">ROUND(_xlfn.IFS(G134&lt;=120,G134*50/120,G134&lt;=235,50+(G134-120)*50/(235-120),G134&lt;=400,100+(G134-235)*100/(400-235),G134&lt;=800,200+(G134-400)*100/(800-400),TRUE,300+(G134-800)*100/(1000-800)),1)</f>
        <v>15.4</v>
      </c>
      <c r="N134" s="35" cm="1">
        <f t="array" aca="1" ref="N134" ca="1">ROUND(_xlfn.IFS(H134&lt;=80,H134*50/80,H134&lt;=200,50+(H134-80)*50/(200-80),H134&lt;=1130,100+(H134-200)*100/(1130-200),H134&lt;=2260,200+(H134-1130)*100/(2260-1130),TRUE,300+(H134-2260)*100/(3000-2260)),1)</f>
        <v>25.6</v>
      </c>
      <c r="O134" s="32">
        <f t="shared" ca="1" si="5"/>
        <v>126.9</v>
      </c>
      <c r="P134" s="33" t="str">
        <f t="shared" ca="1" si="6"/>
        <v>PM2,5</v>
      </c>
      <c r="Q134" s="42" t="str" cm="1">
        <f t="array" aca="1" ref="Q134" ca="1">_xlfn.IFS(O134&lt;=50,"Baik", O134&lt;=100,"Sedang", O134&lt;=200,"Tidak Sehat", O134&lt;=300,"Sangat Tidak Sehat", TRUE,"Berbahaya")</f>
        <v>Tidak Sehat</v>
      </c>
    </row>
    <row r="135" spans="1:17" x14ac:dyDescent="0.25">
      <c r="A135" s="41">
        <v>202304</v>
      </c>
      <c r="B135" s="33" t="s">
        <v>210</v>
      </c>
      <c r="C135" s="32">
        <f ca="1">ROUND('PM10'!$H$8*(-LN(1-RAND()))^(1/'PM10'!$H$7),0)</f>
        <v>72</v>
      </c>
      <c r="D135" s="35">
        <f ca="1">ROUND('PM2,5'!$H$8*(-LN(1-RAND()))^(1/'PM2,5'!$H$7),0)</f>
        <v>87</v>
      </c>
      <c r="E135" s="32">
        <f ca="1">ROUND(_xlfn.NORM.INV(RAND(),'SO2'!$H$4,'SO2'!$H$6),0)</f>
        <v>42</v>
      </c>
      <c r="F135" s="33">
        <f ca="1">ROUND(_xlfn.NORM.INV(RAND(),CO!$H$4,CO!$H$6),0)</f>
        <v>10</v>
      </c>
      <c r="G135" s="34">
        <f ca="1">ROUND('O3'!$H$8*(-LN(1-RAND()))^(1/'O3'!$H$7),0)</f>
        <v>12</v>
      </c>
      <c r="H135" s="33">
        <f ca="1">ROUND(_xlfn.NORM.INV(RAND(),'NO2'!$H$4,'NO2'!$H$6),0)</f>
        <v>33</v>
      </c>
      <c r="I135" s="34" cm="1">
        <f t="array" aca="1" ref="I135" ca="1">ROUND(_xlfn.IFS(C135&lt;=50, C135, C135&lt;=150, 50+(C135-50)*50/(150-50), C135&lt;=350, 100+(C135-150)*100/(350-150), C135&lt;=420, 200+(C135-350)*100/(420-350), TRUE, 300+(C135-420)*100/(500-420)), 1)</f>
        <v>61</v>
      </c>
      <c r="J135" s="35" cm="1">
        <f t="array" aca="1" ref="J135" ca="1">ROUND(_xlfn.IFS(D135&lt;=15.5, D135*50/15.5, D135&lt;=55.4, 50+(D135-15.5)*50/(55.4-15.5), D135&lt;=150.4, 100+(D135-55.4)*100/(150.4-55.4), D135&lt;=250.4, 200+(D135-150.4)*100/(250.4-150.4), TRUE, 300+(D135-250.4)*100/(500-250.4)), 1)</f>
        <v>133.30000000000001</v>
      </c>
      <c r="K135" s="34" cm="1">
        <f t="array" aca="1" ref="K135" ca="1">ROUND(_xlfn.IFS(E135&lt;=52, E135*50/52, E135&lt;=180, 50+(E135-52)*50/(180-52), E135&lt;=365, 100+(E135-180)*100/(365-180), E135&lt;=800, 200+(E135-365)*100/(800-365), TRUE, 300+(E135-800)*100/(1200-800)), 1)</f>
        <v>40.4</v>
      </c>
      <c r="L135" s="35" cm="1">
        <f t="array" aca="1" ref="L135" ca="1">ROUND(_xlfn.IFS(F135&lt;=4000,F135*50/4000,F135&lt;=8000,50+(F135-4000)*50/(8000-4000),F135&lt;=15000,100+(F135-8000)*100/(15000-8000),F135&lt;=30000,200+(F135-15000)*100/(30000-15000),TRUE,300+(F135-30000)*100/(45000-30000)),3)</f>
        <v>0.125</v>
      </c>
      <c r="M135" s="34" cm="1">
        <f t="array" aca="1" ref="M135" ca="1">ROUND(_xlfn.IFS(G135&lt;=120,G135*50/120,G135&lt;=235,50+(G135-120)*50/(235-120),G135&lt;=400,100+(G135-235)*100/(400-235),G135&lt;=800,200+(G135-400)*100/(800-400),TRUE,300+(G135-800)*100/(1000-800)),1)</f>
        <v>5</v>
      </c>
      <c r="N135" s="35" cm="1">
        <f t="array" aca="1" ref="N135" ca="1">ROUND(_xlfn.IFS(H135&lt;=80,H135*50/80,H135&lt;=200,50+(H135-80)*50/(200-80),H135&lt;=1130,100+(H135-200)*100/(1130-200),H135&lt;=2260,200+(H135-1130)*100/(2260-1130),TRUE,300+(H135-2260)*100/(3000-2260)),1)</f>
        <v>20.6</v>
      </c>
      <c r="O135" s="32">
        <f t="shared" ca="1" si="5"/>
        <v>133.30000000000001</v>
      </c>
      <c r="P135" s="33" t="str">
        <f t="shared" ca="1" si="6"/>
        <v>PM2,5</v>
      </c>
      <c r="Q135" s="42" t="str" cm="1">
        <f t="array" aca="1" ref="Q135" ca="1">_xlfn.IFS(O135&lt;=50,"Baik", O135&lt;=100,"Sedang", O135&lt;=200,"Tidak Sehat", O135&lt;=300,"Sangat Tidak Sehat", TRUE,"Berbahaya")</f>
        <v>Tidak Sehat</v>
      </c>
    </row>
    <row r="136" spans="1:17" x14ac:dyDescent="0.25">
      <c r="A136" s="41">
        <v>202304</v>
      </c>
      <c r="B136" s="33" t="s">
        <v>211</v>
      </c>
      <c r="C136" s="32">
        <f ca="1">ROUND('PM10'!$H$8*(-LN(1-RAND()))^(1/'PM10'!$H$7),0)</f>
        <v>46</v>
      </c>
      <c r="D136" s="35">
        <f ca="1">ROUND('PM2,5'!$H$8*(-LN(1-RAND()))^(1/'PM2,5'!$H$7),0)</f>
        <v>77</v>
      </c>
      <c r="E136" s="32">
        <f ca="1">ROUND(_xlfn.NORM.INV(RAND(),'SO2'!$H$4,'SO2'!$H$6),0)</f>
        <v>43</v>
      </c>
      <c r="F136" s="33">
        <f ca="1">ROUND(_xlfn.NORM.INV(RAND(),CO!$H$4,CO!$H$6),0)</f>
        <v>7</v>
      </c>
      <c r="G136" s="34">
        <f ca="1">ROUND('O3'!$H$8*(-LN(1-RAND()))^(1/'O3'!$H$7),0)</f>
        <v>15</v>
      </c>
      <c r="H136" s="33">
        <f ca="1">ROUND(_xlfn.NORM.INV(RAND(),'NO2'!$H$4,'NO2'!$H$6),0)</f>
        <v>25</v>
      </c>
      <c r="I136" s="34" cm="1">
        <f t="array" aca="1" ref="I136" ca="1">ROUND(_xlfn.IFS(C136&lt;=50, C136, C136&lt;=150, 50+(C136-50)*50/(150-50), C136&lt;=350, 100+(C136-150)*100/(350-150), C136&lt;=420, 200+(C136-350)*100/(420-350), TRUE, 300+(C136-420)*100/(500-420)), 1)</f>
        <v>46</v>
      </c>
      <c r="J136" s="35" cm="1">
        <f t="array" aca="1" ref="J136" ca="1">ROUND(_xlfn.IFS(D136&lt;=15.5, D136*50/15.5, D136&lt;=55.4, 50+(D136-15.5)*50/(55.4-15.5), D136&lt;=150.4, 100+(D136-55.4)*100/(150.4-55.4), D136&lt;=250.4, 200+(D136-150.4)*100/(250.4-150.4), TRUE, 300+(D136-250.4)*100/(500-250.4)), 1)</f>
        <v>122.7</v>
      </c>
      <c r="K136" s="34" cm="1">
        <f t="array" aca="1" ref="K136" ca="1">ROUND(_xlfn.IFS(E136&lt;=52, E136*50/52, E136&lt;=180, 50+(E136-52)*50/(180-52), E136&lt;=365, 100+(E136-180)*100/(365-180), E136&lt;=800, 200+(E136-365)*100/(800-365), TRUE, 300+(E136-800)*100/(1200-800)), 1)</f>
        <v>41.3</v>
      </c>
      <c r="L136" s="35" cm="1">
        <f t="array" aca="1" ref="L136" ca="1">ROUND(_xlfn.IFS(F136&lt;=4000,F136*50/4000,F136&lt;=8000,50+(F136-4000)*50/(8000-4000),F136&lt;=15000,100+(F136-8000)*100/(15000-8000),F136&lt;=30000,200+(F136-15000)*100/(30000-15000),TRUE,300+(F136-30000)*100/(45000-30000)),3)</f>
        <v>8.7999999999999995E-2</v>
      </c>
      <c r="M136" s="34" cm="1">
        <f t="array" aca="1" ref="M136" ca="1">ROUND(_xlfn.IFS(G136&lt;=120,G136*50/120,G136&lt;=235,50+(G136-120)*50/(235-120),G136&lt;=400,100+(G136-235)*100/(400-235),G136&lt;=800,200+(G136-400)*100/(800-400),TRUE,300+(G136-800)*100/(1000-800)),1)</f>
        <v>6.3</v>
      </c>
      <c r="N136" s="35" cm="1">
        <f t="array" aca="1" ref="N136" ca="1">ROUND(_xlfn.IFS(H136&lt;=80,H136*50/80,H136&lt;=200,50+(H136-80)*50/(200-80),H136&lt;=1130,100+(H136-200)*100/(1130-200),H136&lt;=2260,200+(H136-1130)*100/(2260-1130),TRUE,300+(H136-2260)*100/(3000-2260)),1)</f>
        <v>15.6</v>
      </c>
      <c r="O136" s="32">
        <f t="shared" ca="1" si="5"/>
        <v>122.7</v>
      </c>
      <c r="P136" s="33" t="str">
        <f t="shared" ca="1" si="6"/>
        <v>PM2,5</v>
      </c>
      <c r="Q136" s="42" t="str" cm="1">
        <f t="array" aca="1" ref="Q136" ca="1">_xlfn.IFS(O136&lt;=50,"Baik", O136&lt;=100,"Sedang", O136&lt;=200,"Tidak Sehat", O136&lt;=300,"Sangat Tidak Sehat", TRUE,"Berbahaya")</f>
        <v>Tidak Sehat</v>
      </c>
    </row>
    <row r="137" spans="1:17" x14ac:dyDescent="0.25">
      <c r="A137" s="41">
        <v>202304</v>
      </c>
      <c r="B137" s="33" t="s">
        <v>212</v>
      </c>
      <c r="C137" s="32">
        <f ca="1">ROUND('PM10'!$H$8*(-LN(1-RAND()))^(1/'PM10'!$H$7),0)</f>
        <v>37</v>
      </c>
      <c r="D137" s="35">
        <f ca="1">ROUND('PM2,5'!$H$8*(-LN(1-RAND()))^(1/'PM2,5'!$H$7),0)</f>
        <v>97</v>
      </c>
      <c r="E137" s="32">
        <f ca="1">ROUND(_xlfn.NORM.INV(RAND(),'SO2'!$H$4,'SO2'!$H$6),0)</f>
        <v>49</v>
      </c>
      <c r="F137" s="33">
        <f ca="1">ROUND(_xlfn.NORM.INV(RAND(),CO!$H$4,CO!$H$6),0)</f>
        <v>12</v>
      </c>
      <c r="G137" s="34">
        <f ca="1">ROUND('O3'!$H$8*(-LN(1-RAND()))^(1/'O3'!$H$7),0)</f>
        <v>35</v>
      </c>
      <c r="H137" s="33">
        <f ca="1">ROUND(_xlfn.NORM.INV(RAND(),'NO2'!$H$4,'NO2'!$H$6),0)</f>
        <v>22</v>
      </c>
      <c r="I137" s="34" cm="1">
        <f t="array" aca="1" ref="I137" ca="1">ROUND(_xlfn.IFS(C137&lt;=50, C137, C137&lt;=150, 50+(C137-50)*50/(150-50), C137&lt;=350, 100+(C137-150)*100/(350-150), C137&lt;=420, 200+(C137-350)*100/(420-350), TRUE, 300+(C137-420)*100/(500-420)), 1)</f>
        <v>37</v>
      </c>
      <c r="J137" s="35" cm="1">
        <f t="array" aca="1" ref="J137" ca="1">ROUND(_xlfn.IFS(D137&lt;=15.5, D137*50/15.5, D137&lt;=55.4, 50+(D137-15.5)*50/(55.4-15.5), D137&lt;=150.4, 100+(D137-55.4)*100/(150.4-55.4), D137&lt;=250.4, 200+(D137-150.4)*100/(250.4-150.4), TRUE, 300+(D137-250.4)*100/(500-250.4)), 1)</f>
        <v>143.80000000000001</v>
      </c>
      <c r="K137" s="34" cm="1">
        <f t="array" aca="1" ref="K137" ca="1">ROUND(_xlfn.IFS(E137&lt;=52, E137*50/52, E137&lt;=180, 50+(E137-52)*50/(180-52), E137&lt;=365, 100+(E137-180)*100/(365-180), E137&lt;=800, 200+(E137-365)*100/(800-365), TRUE, 300+(E137-800)*100/(1200-800)), 1)</f>
        <v>47.1</v>
      </c>
      <c r="L137" s="35" cm="1">
        <f t="array" aca="1" ref="L137" ca="1">ROUND(_xlfn.IFS(F137&lt;=4000,F137*50/4000,F137&lt;=8000,50+(F137-4000)*50/(8000-4000),F137&lt;=15000,100+(F137-8000)*100/(15000-8000),F137&lt;=30000,200+(F137-15000)*100/(30000-15000),TRUE,300+(F137-30000)*100/(45000-30000)),3)</f>
        <v>0.15</v>
      </c>
      <c r="M137" s="34" cm="1">
        <f t="array" aca="1" ref="M137" ca="1">ROUND(_xlfn.IFS(G137&lt;=120,G137*50/120,G137&lt;=235,50+(G137-120)*50/(235-120),G137&lt;=400,100+(G137-235)*100/(400-235),G137&lt;=800,200+(G137-400)*100/(800-400),TRUE,300+(G137-800)*100/(1000-800)),1)</f>
        <v>14.6</v>
      </c>
      <c r="N137" s="35" cm="1">
        <f t="array" aca="1" ref="N137" ca="1">ROUND(_xlfn.IFS(H137&lt;=80,H137*50/80,H137&lt;=200,50+(H137-80)*50/(200-80),H137&lt;=1130,100+(H137-200)*100/(1130-200),H137&lt;=2260,200+(H137-1130)*100/(2260-1130),TRUE,300+(H137-2260)*100/(3000-2260)),1)</f>
        <v>13.8</v>
      </c>
      <c r="O137" s="32">
        <f t="shared" ca="1" si="5"/>
        <v>143.80000000000001</v>
      </c>
      <c r="P137" s="33" t="str">
        <f t="shared" ca="1" si="6"/>
        <v>PM2,5</v>
      </c>
      <c r="Q137" s="42" t="str" cm="1">
        <f t="array" aca="1" ref="Q137" ca="1">_xlfn.IFS(O137&lt;=50,"Baik", O137&lt;=100,"Sedang", O137&lt;=200,"Tidak Sehat", O137&lt;=300,"Sangat Tidak Sehat", TRUE,"Berbahaya")</f>
        <v>Tidak Sehat</v>
      </c>
    </row>
    <row r="138" spans="1:17" x14ac:dyDescent="0.25">
      <c r="A138" s="41">
        <v>202304</v>
      </c>
      <c r="B138" s="33" t="s">
        <v>213</v>
      </c>
      <c r="C138" s="32">
        <f ca="1">ROUND('PM10'!$H$8*(-LN(1-RAND()))^(1/'PM10'!$H$7),0)</f>
        <v>32</v>
      </c>
      <c r="D138" s="35">
        <f ca="1">ROUND('PM2,5'!$H$8*(-LN(1-RAND()))^(1/'PM2,5'!$H$7),0)</f>
        <v>76</v>
      </c>
      <c r="E138" s="32">
        <f ca="1">ROUND(_xlfn.NORM.INV(RAND(),'SO2'!$H$4,'SO2'!$H$6),0)</f>
        <v>44</v>
      </c>
      <c r="F138" s="33">
        <f ca="1">ROUND(_xlfn.NORM.INV(RAND(),CO!$H$4,CO!$H$6),0)</f>
        <v>8</v>
      </c>
      <c r="G138" s="34">
        <f ca="1">ROUND('O3'!$H$8*(-LN(1-RAND()))^(1/'O3'!$H$7),0)</f>
        <v>13</v>
      </c>
      <c r="H138" s="33">
        <f ca="1">ROUND(_xlfn.NORM.INV(RAND(),'NO2'!$H$4,'NO2'!$H$6),0)</f>
        <v>50</v>
      </c>
      <c r="I138" s="34" cm="1">
        <f t="array" aca="1" ref="I138" ca="1">ROUND(_xlfn.IFS(C138&lt;=50, C138, C138&lt;=150, 50+(C138-50)*50/(150-50), C138&lt;=350, 100+(C138-150)*100/(350-150), C138&lt;=420, 200+(C138-350)*100/(420-350), TRUE, 300+(C138-420)*100/(500-420)), 1)</f>
        <v>32</v>
      </c>
      <c r="J138" s="35" cm="1">
        <f t="array" aca="1" ref="J138" ca="1">ROUND(_xlfn.IFS(D138&lt;=15.5, D138*50/15.5, D138&lt;=55.4, 50+(D138-15.5)*50/(55.4-15.5), D138&lt;=150.4, 100+(D138-55.4)*100/(150.4-55.4), D138&lt;=250.4, 200+(D138-150.4)*100/(250.4-150.4), TRUE, 300+(D138-250.4)*100/(500-250.4)), 1)</f>
        <v>121.7</v>
      </c>
      <c r="K138" s="34" cm="1">
        <f t="array" aca="1" ref="K138" ca="1">ROUND(_xlfn.IFS(E138&lt;=52, E138*50/52, E138&lt;=180, 50+(E138-52)*50/(180-52), E138&lt;=365, 100+(E138-180)*100/(365-180), E138&lt;=800, 200+(E138-365)*100/(800-365), TRUE, 300+(E138-800)*100/(1200-800)), 1)</f>
        <v>42.3</v>
      </c>
      <c r="L138" s="35" cm="1">
        <f t="array" aca="1" ref="L138" ca="1">ROUND(_xlfn.IFS(F138&lt;=4000,F138*50/4000,F138&lt;=8000,50+(F138-4000)*50/(8000-4000),F138&lt;=15000,100+(F138-8000)*100/(15000-8000),F138&lt;=30000,200+(F138-15000)*100/(30000-15000),TRUE,300+(F138-30000)*100/(45000-30000)),3)</f>
        <v>0.1</v>
      </c>
      <c r="M138" s="34" cm="1">
        <f t="array" aca="1" ref="M138" ca="1">ROUND(_xlfn.IFS(G138&lt;=120,G138*50/120,G138&lt;=235,50+(G138-120)*50/(235-120),G138&lt;=400,100+(G138-235)*100/(400-235),G138&lt;=800,200+(G138-400)*100/(800-400),TRUE,300+(G138-800)*100/(1000-800)),1)</f>
        <v>5.4</v>
      </c>
      <c r="N138" s="35" cm="1">
        <f t="array" aca="1" ref="N138" ca="1">ROUND(_xlfn.IFS(H138&lt;=80,H138*50/80,H138&lt;=200,50+(H138-80)*50/(200-80),H138&lt;=1130,100+(H138-200)*100/(1130-200),H138&lt;=2260,200+(H138-1130)*100/(2260-1130),TRUE,300+(H138-2260)*100/(3000-2260)),1)</f>
        <v>31.3</v>
      </c>
      <c r="O138" s="32">
        <f t="shared" ca="1" si="5"/>
        <v>121.7</v>
      </c>
      <c r="P138" s="33" t="str">
        <f t="shared" ca="1" si="6"/>
        <v>PM2,5</v>
      </c>
      <c r="Q138" s="42" t="str" cm="1">
        <f t="array" aca="1" ref="Q138" ca="1">_xlfn.IFS(O138&lt;=50,"Baik", O138&lt;=100,"Sedang", O138&lt;=200,"Tidak Sehat", O138&lt;=300,"Sangat Tidak Sehat", TRUE,"Berbahaya")</f>
        <v>Tidak Sehat</v>
      </c>
    </row>
    <row r="139" spans="1:17" x14ac:dyDescent="0.25">
      <c r="A139" s="41">
        <v>202304</v>
      </c>
      <c r="B139" s="33" t="s">
        <v>214</v>
      </c>
      <c r="C139" s="32">
        <f ca="1">ROUND('PM10'!$H$8*(-LN(1-RAND()))^(1/'PM10'!$H$7),0)</f>
        <v>55</v>
      </c>
      <c r="D139" s="35">
        <f ca="1">ROUND('PM2,5'!$H$8*(-LN(1-RAND()))^(1/'PM2,5'!$H$7),0)</f>
        <v>38</v>
      </c>
      <c r="E139" s="32">
        <f ca="1">ROUND(_xlfn.NORM.INV(RAND(),'SO2'!$H$4,'SO2'!$H$6),0)</f>
        <v>49</v>
      </c>
      <c r="F139" s="33">
        <f ca="1">ROUND(_xlfn.NORM.INV(RAND(),CO!$H$4,CO!$H$6),0)</f>
        <v>7</v>
      </c>
      <c r="G139" s="34">
        <f ca="1">ROUND('O3'!$H$8*(-LN(1-RAND()))^(1/'O3'!$H$7),0)</f>
        <v>28</v>
      </c>
      <c r="H139" s="33">
        <f ca="1">ROUND(_xlfn.NORM.INV(RAND(),'NO2'!$H$4,'NO2'!$H$6),0)</f>
        <v>19</v>
      </c>
      <c r="I139" s="34" cm="1">
        <f t="array" aca="1" ref="I139" ca="1">ROUND(_xlfn.IFS(C139&lt;=50, C139, C139&lt;=150, 50+(C139-50)*50/(150-50), C139&lt;=350, 100+(C139-150)*100/(350-150), C139&lt;=420, 200+(C139-350)*100/(420-350), TRUE, 300+(C139-420)*100/(500-420)), 1)</f>
        <v>52.5</v>
      </c>
      <c r="J139" s="35" cm="1">
        <f t="array" aca="1" ref="J139" ca="1">ROUND(_xlfn.IFS(D139&lt;=15.5, D139*50/15.5, D139&lt;=55.4, 50+(D139-15.5)*50/(55.4-15.5), D139&lt;=150.4, 100+(D139-55.4)*100/(150.4-55.4), D139&lt;=250.4, 200+(D139-150.4)*100/(250.4-150.4), TRUE, 300+(D139-250.4)*100/(500-250.4)), 1)</f>
        <v>78.2</v>
      </c>
      <c r="K139" s="34" cm="1">
        <f t="array" aca="1" ref="K139" ca="1">ROUND(_xlfn.IFS(E139&lt;=52, E139*50/52, E139&lt;=180, 50+(E139-52)*50/(180-52), E139&lt;=365, 100+(E139-180)*100/(365-180), E139&lt;=800, 200+(E139-365)*100/(800-365), TRUE, 300+(E139-800)*100/(1200-800)), 1)</f>
        <v>47.1</v>
      </c>
      <c r="L139" s="35" cm="1">
        <f t="array" aca="1" ref="L139" ca="1">ROUND(_xlfn.IFS(F139&lt;=4000,F139*50/4000,F139&lt;=8000,50+(F139-4000)*50/(8000-4000),F139&lt;=15000,100+(F139-8000)*100/(15000-8000),F139&lt;=30000,200+(F139-15000)*100/(30000-15000),TRUE,300+(F139-30000)*100/(45000-30000)),3)</f>
        <v>8.7999999999999995E-2</v>
      </c>
      <c r="M139" s="34" cm="1">
        <f t="array" aca="1" ref="M139" ca="1">ROUND(_xlfn.IFS(G139&lt;=120,G139*50/120,G139&lt;=235,50+(G139-120)*50/(235-120),G139&lt;=400,100+(G139-235)*100/(400-235),G139&lt;=800,200+(G139-400)*100/(800-400),TRUE,300+(G139-800)*100/(1000-800)),1)</f>
        <v>11.7</v>
      </c>
      <c r="N139" s="35" cm="1">
        <f t="array" aca="1" ref="N139" ca="1">ROUND(_xlfn.IFS(H139&lt;=80,H139*50/80,H139&lt;=200,50+(H139-80)*50/(200-80),H139&lt;=1130,100+(H139-200)*100/(1130-200),H139&lt;=2260,200+(H139-1130)*100/(2260-1130),TRUE,300+(H139-2260)*100/(3000-2260)),1)</f>
        <v>11.9</v>
      </c>
      <c r="O139" s="32">
        <f t="shared" ca="1" si="5"/>
        <v>78.2</v>
      </c>
      <c r="P139" s="33" t="str">
        <f t="shared" ca="1" si="6"/>
        <v>PM2,5</v>
      </c>
      <c r="Q139" s="42" t="str" cm="1">
        <f t="array" aca="1" ref="Q139" ca="1">_xlfn.IFS(O139&lt;=50,"Baik", O139&lt;=100,"Sedang", O139&lt;=200,"Tidak Sehat", O139&lt;=300,"Sangat Tidak Sehat", TRUE,"Berbahaya")</f>
        <v>Sedang</v>
      </c>
    </row>
    <row r="140" spans="1:17" x14ac:dyDescent="0.25">
      <c r="A140" s="41">
        <v>202304</v>
      </c>
      <c r="B140" s="33" t="s">
        <v>215</v>
      </c>
      <c r="C140" s="32">
        <f ca="1">ROUND('PM10'!$H$8*(-LN(1-RAND()))^(1/'PM10'!$H$7),0)</f>
        <v>45</v>
      </c>
      <c r="D140" s="35">
        <f ca="1">ROUND('PM2,5'!$H$8*(-LN(1-RAND()))^(1/'PM2,5'!$H$7),0)</f>
        <v>67</v>
      </c>
      <c r="E140" s="32">
        <f ca="1">ROUND(_xlfn.NORM.INV(RAND(),'SO2'!$H$4,'SO2'!$H$6),0)</f>
        <v>46</v>
      </c>
      <c r="F140" s="33">
        <f ca="1">ROUND(_xlfn.NORM.INV(RAND(),CO!$H$4,CO!$H$6),0)</f>
        <v>7</v>
      </c>
      <c r="G140" s="34">
        <f ca="1">ROUND('O3'!$H$8*(-LN(1-RAND()))^(1/'O3'!$H$7),0)</f>
        <v>8</v>
      </c>
      <c r="H140" s="33">
        <f ca="1">ROUND(_xlfn.NORM.INV(RAND(),'NO2'!$H$4,'NO2'!$H$6),0)</f>
        <v>17</v>
      </c>
      <c r="I140" s="34" cm="1">
        <f t="array" aca="1" ref="I140" ca="1">ROUND(_xlfn.IFS(C140&lt;=50, C140, C140&lt;=150, 50+(C140-50)*50/(150-50), C140&lt;=350, 100+(C140-150)*100/(350-150), C140&lt;=420, 200+(C140-350)*100/(420-350), TRUE, 300+(C140-420)*100/(500-420)), 1)</f>
        <v>45</v>
      </c>
      <c r="J140" s="35" cm="1">
        <f t="array" aca="1" ref="J140" ca="1">ROUND(_xlfn.IFS(D140&lt;=15.5, D140*50/15.5, D140&lt;=55.4, 50+(D140-15.5)*50/(55.4-15.5), D140&lt;=150.4, 100+(D140-55.4)*100/(150.4-55.4), D140&lt;=250.4, 200+(D140-150.4)*100/(250.4-150.4), TRUE, 300+(D140-250.4)*100/(500-250.4)), 1)</f>
        <v>112.2</v>
      </c>
      <c r="K140" s="34" cm="1">
        <f t="array" aca="1" ref="K140" ca="1">ROUND(_xlfn.IFS(E140&lt;=52, E140*50/52, E140&lt;=180, 50+(E140-52)*50/(180-52), E140&lt;=365, 100+(E140-180)*100/(365-180), E140&lt;=800, 200+(E140-365)*100/(800-365), TRUE, 300+(E140-800)*100/(1200-800)), 1)</f>
        <v>44.2</v>
      </c>
      <c r="L140" s="35" cm="1">
        <f t="array" aca="1" ref="L140" ca="1">ROUND(_xlfn.IFS(F140&lt;=4000,F140*50/4000,F140&lt;=8000,50+(F140-4000)*50/(8000-4000),F140&lt;=15000,100+(F140-8000)*100/(15000-8000),F140&lt;=30000,200+(F140-15000)*100/(30000-15000),TRUE,300+(F140-30000)*100/(45000-30000)),3)</f>
        <v>8.7999999999999995E-2</v>
      </c>
      <c r="M140" s="34" cm="1">
        <f t="array" aca="1" ref="M140" ca="1">ROUND(_xlfn.IFS(G140&lt;=120,G140*50/120,G140&lt;=235,50+(G140-120)*50/(235-120),G140&lt;=400,100+(G140-235)*100/(400-235),G140&lt;=800,200+(G140-400)*100/(800-400),TRUE,300+(G140-800)*100/(1000-800)),1)</f>
        <v>3.3</v>
      </c>
      <c r="N140" s="35" cm="1">
        <f t="array" aca="1" ref="N140" ca="1">ROUND(_xlfn.IFS(H140&lt;=80,H140*50/80,H140&lt;=200,50+(H140-80)*50/(200-80),H140&lt;=1130,100+(H140-200)*100/(1130-200),H140&lt;=2260,200+(H140-1130)*100/(2260-1130),TRUE,300+(H140-2260)*100/(3000-2260)),1)</f>
        <v>10.6</v>
      </c>
      <c r="O140" s="32">
        <f t="shared" ca="1" si="5"/>
        <v>112.2</v>
      </c>
      <c r="P140" s="33" t="str">
        <f t="shared" ca="1" si="6"/>
        <v>PM2,5</v>
      </c>
      <c r="Q140" s="42" t="str" cm="1">
        <f t="array" aca="1" ref="Q140" ca="1">_xlfn.IFS(O140&lt;=50,"Baik", O140&lt;=100,"Sedang", O140&lt;=200,"Tidak Sehat", O140&lt;=300,"Sangat Tidak Sehat", TRUE,"Berbahaya")</f>
        <v>Tidak Sehat</v>
      </c>
    </row>
    <row r="141" spans="1:17" x14ac:dyDescent="0.25">
      <c r="A141" s="41">
        <v>202304</v>
      </c>
      <c r="B141" s="33" t="s">
        <v>216</v>
      </c>
      <c r="C141" s="32">
        <f ca="1">ROUND('PM10'!$H$8*(-LN(1-RAND()))^(1/'PM10'!$H$7),0)</f>
        <v>29</v>
      </c>
      <c r="D141" s="35">
        <f ca="1">ROUND('PM2,5'!$H$8*(-LN(1-RAND()))^(1/'PM2,5'!$H$7),0)</f>
        <v>80</v>
      </c>
      <c r="E141" s="32">
        <f ca="1">ROUND(_xlfn.NORM.INV(RAND(),'SO2'!$H$4,'SO2'!$H$6),0)</f>
        <v>38</v>
      </c>
      <c r="F141" s="33">
        <f ca="1">ROUND(_xlfn.NORM.INV(RAND(),CO!$H$4,CO!$H$6),0)</f>
        <v>10</v>
      </c>
      <c r="G141" s="34">
        <f ca="1">ROUND('O3'!$H$8*(-LN(1-RAND()))^(1/'O3'!$H$7),0)</f>
        <v>22</v>
      </c>
      <c r="H141" s="33">
        <f ca="1">ROUND(_xlfn.NORM.INV(RAND(),'NO2'!$H$4,'NO2'!$H$6),0)</f>
        <v>29</v>
      </c>
      <c r="I141" s="34" cm="1">
        <f t="array" aca="1" ref="I141" ca="1">ROUND(_xlfn.IFS(C141&lt;=50, C141, C141&lt;=150, 50+(C141-50)*50/(150-50), C141&lt;=350, 100+(C141-150)*100/(350-150), C141&lt;=420, 200+(C141-350)*100/(420-350), TRUE, 300+(C141-420)*100/(500-420)), 1)</f>
        <v>29</v>
      </c>
      <c r="J141" s="35" cm="1">
        <f t="array" aca="1" ref="J141" ca="1">ROUND(_xlfn.IFS(D141&lt;=15.5, D141*50/15.5, D141&lt;=55.4, 50+(D141-15.5)*50/(55.4-15.5), D141&lt;=150.4, 100+(D141-55.4)*100/(150.4-55.4), D141&lt;=250.4, 200+(D141-150.4)*100/(250.4-150.4), TRUE, 300+(D141-250.4)*100/(500-250.4)), 1)</f>
        <v>125.9</v>
      </c>
      <c r="K141" s="34" cm="1">
        <f t="array" aca="1" ref="K141" ca="1">ROUND(_xlfn.IFS(E141&lt;=52, E141*50/52, E141&lt;=180, 50+(E141-52)*50/(180-52), E141&lt;=365, 100+(E141-180)*100/(365-180), E141&lt;=800, 200+(E141-365)*100/(800-365), TRUE, 300+(E141-800)*100/(1200-800)), 1)</f>
        <v>36.5</v>
      </c>
      <c r="L141" s="35" cm="1">
        <f t="array" aca="1" ref="L141" ca="1">ROUND(_xlfn.IFS(F141&lt;=4000,F141*50/4000,F141&lt;=8000,50+(F141-4000)*50/(8000-4000),F141&lt;=15000,100+(F141-8000)*100/(15000-8000),F141&lt;=30000,200+(F141-15000)*100/(30000-15000),TRUE,300+(F141-30000)*100/(45000-30000)),3)</f>
        <v>0.125</v>
      </c>
      <c r="M141" s="34" cm="1">
        <f t="array" aca="1" ref="M141" ca="1">ROUND(_xlfn.IFS(G141&lt;=120,G141*50/120,G141&lt;=235,50+(G141-120)*50/(235-120),G141&lt;=400,100+(G141-235)*100/(400-235),G141&lt;=800,200+(G141-400)*100/(800-400),TRUE,300+(G141-800)*100/(1000-800)),1)</f>
        <v>9.1999999999999993</v>
      </c>
      <c r="N141" s="35" cm="1">
        <f t="array" aca="1" ref="N141" ca="1">ROUND(_xlfn.IFS(H141&lt;=80,H141*50/80,H141&lt;=200,50+(H141-80)*50/(200-80),H141&lt;=1130,100+(H141-200)*100/(1130-200),H141&lt;=2260,200+(H141-1130)*100/(2260-1130),TRUE,300+(H141-2260)*100/(3000-2260)),1)</f>
        <v>18.100000000000001</v>
      </c>
      <c r="O141" s="32">
        <f t="shared" ca="1" si="5"/>
        <v>125.9</v>
      </c>
      <c r="P141" s="33" t="str">
        <f t="shared" ca="1" si="6"/>
        <v>PM2,5</v>
      </c>
      <c r="Q141" s="42" t="str" cm="1">
        <f t="array" aca="1" ref="Q141" ca="1">_xlfn.IFS(O141&lt;=50,"Baik", O141&lt;=100,"Sedang", O141&lt;=200,"Tidak Sehat", O141&lt;=300,"Sangat Tidak Sehat", TRUE,"Berbahaya")</f>
        <v>Tidak Sehat</v>
      </c>
    </row>
    <row r="142" spans="1:17" x14ac:dyDescent="0.25">
      <c r="A142" s="41">
        <v>202304</v>
      </c>
      <c r="B142" s="33" t="s">
        <v>148</v>
      </c>
      <c r="C142" s="32">
        <f ca="1">ROUND('PM10'!$H$8*(-LN(1-RAND()))^(1/'PM10'!$H$7),0)</f>
        <v>50</v>
      </c>
      <c r="D142" s="35">
        <f ca="1">ROUND('PM2,5'!$H$8*(-LN(1-RAND()))^(1/'PM2,5'!$H$7),0)</f>
        <v>47</v>
      </c>
      <c r="E142" s="32">
        <f ca="1">ROUND(_xlfn.NORM.INV(RAND(),'SO2'!$H$4,'SO2'!$H$6),0)</f>
        <v>46</v>
      </c>
      <c r="F142" s="33">
        <f ca="1">ROUND(_xlfn.NORM.INV(RAND(),CO!$H$4,CO!$H$6),0)</f>
        <v>8</v>
      </c>
      <c r="G142" s="34">
        <f ca="1">ROUND('O3'!$H$8*(-LN(1-RAND()))^(1/'O3'!$H$7),0)</f>
        <v>11</v>
      </c>
      <c r="H142" s="33">
        <f ca="1">ROUND(_xlfn.NORM.INV(RAND(),'NO2'!$H$4,'NO2'!$H$6),0)</f>
        <v>31</v>
      </c>
      <c r="I142" s="34" cm="1">
        <f t="array" aca="1" ref="I142" ca="1">ROUND(_xlfn.IFS(C142&lt;=50, C142, C142&lt;=150, 50+(C142-50)*50/(150-50), C142&lt;=350, 100+(C142-150)*100/(350-150), C142&lt;=420, 200+(C142-350)*100/(420-350), TRUE, 300+(C142-420)*100/(500-420)), 1)</f>
        <v>50</v>
      </c>
      <c r="J142" s="35" cm="1">
        <f t="array" aca="1" ref="J142" ca="1">ROUND(_xlfn.IFS(D142&lt;=15.5, D142*50/15.5, D142&lt;=55.4, 50+(D142-15.5)*50/(55.4-15.5), D142&lt;=150.4, 100+(D142-55.4)*100/(150.4-55.4), D142&lt;=250.4, 200+(D142-150.4)*100/(250.4-150.4), TRUE, 300+(D142-250.4)*100/(500-250.4)), 1)</f>
        <v>89.5</v>
      </c>
      <c r="K142" s="34" cm="1">
        <f t="array" aca="1" ref="K142" ca="1">ROUND(_xlfn.IFS(E142&lt;=52, E142*50/52, E142&lt;=180, 50+(E142-52)*50/(180-52), E142&lt;=365, 100+(E142-180)*100/(365-180), E142&lt;=800, 200+(E142-365)*100/(800-365), TRUE, 300+(E142-800)*100/(1200-800)), 1)</f>
        <v>44.2</v>
      </c>
      <c r="L142" s="35" cm="1">
        <f t="array" aca="1" ref="L142" ca="1">ROUND(_xlfn.IFS(F142&lt;=4000,F142*50/4000,F142&lt;=8000,50+(F142-4000)*50/(8000-4000),F142&lt;=15000,100+(F142-8000)*100/(15000-8000),F142&lt;=30000,200+(F142-15000)*100/(30000-15000),TRUE,300+(F142-30000)*100/(45000-30000)),3)</f>
        <v>0.1</v>
      </c>
      <c r="M142" s="34" cm="1">
        <f t="array" aca="1" ref="M142" ca="1">ROUND(_xlfn.IFS(G142&lt;=120,G142*50/120,G142&lt;=235,50+(G142-120)*50/(235-120),G142&lt;=400,100+(G142-235)*100/(400-235),G142&lt;=800,200+(G142-400)*100/(800-400),TRUE,300+(G142-800)*100/(1000-800)),1)</f>
        <v>4.5999999999999996</v>
      </c>
      <c r="N142" s="35" cm="1">
        <f t="array" aca="1" ref="N142" ca="1">ROUND(_xlfn.IFS(H142&lt;=80,H142*50/80,H142&lt;=200,50+(H142-80)*50/(200-80),H142&lt;=1130,100+(H142-200)*100/(1130-200),H142&lt;=2260,200+(H142-1130)*100/(2260-1130),TRUE,300+(H142-2260)*100/(3000-2260)),1)</f>
        <v>19.399999999999999</v>
      </c>
      <c r="O142" s="32">
        <f t="shared" ca="1" si="5"/>
        <v>89.5</v>
      </c>
      <c r="P142" s="33" t="str">
        <f t="shared" ca="1" si="6"/>
        <v>PM2,5</v>
      </c>
      <c r="Q142" s="42" t="str" cm="1">
        <f t="array" aca="1" ref="Q142" ca="1">_xlfn.IFS(O142&lt;=50,"Baik", O142&lt;=100,"Sedang", O142&lt;=200,"Tidak Sehat", O142&lt;=300,"Sangat Tidak Sehat", TRUE,"Berbahaya")</f>
        <v>Sedang</v>
      </c>
    </row>
    <row r="143" spans="1:17" x14ac:dyDescent="0.25">
      <c r="A143" s="41">
        <v>202304</v>
      </c>
      <c r="B143" s="33" t="s">
        <v>149</v>
      </c>
      <c r="C143" s="32">
        <f ca="1">ROUND('PM10'!$H$8*(-LN(1-RAND()))^(1/'PM10'!$H$7),0)</f>
        <v>54</v>
      </c>
      <c r="D143" s="35">
        <f ca="1">ROUND('PM2,5'!$H$8*(-LN(1-RAND()))^(1/'PM2,5'!$H$7),0)</f>
        <v>55</v>
      </c>
      <c r="E143" s="32">
        <f ca="1">ROUND(_xlfn.NORM.INV(RAND(),'SO2'!$H$4,'SO2'!$H$6),0)</f>
        <v>42</v>
      </c>
      <c r="F143" s="33">
        <f ca="1">ROUND(_xlfn.NORM.INV(RAND(),CO!$H$4,CO!$H$6),0)</f>
        <v>8</v>
      </c>
      <c r="G143" s="34">
        <f ca="1">ROUND('O3'!$H$8*(-LN(1-RAND()))^(1/'O3'!$H$7),0)</f>
        <v>42</v>
      </c>
      <c r="H143" s="33">
        <f ca="1">ROUND(_xlfn.NORM.INV(RAND(),'NO2'!$H$4,'NO2'!$H$6),0)</f>
        <v>40</v>
      </c>
      <c r="I143" s="34" cm="1">
        <f t="array" aca="1" ref="I143" ca="1">ROUND(_xlfn.IFS(C143&lt;=50, C143, C143&lt;=150, 50+(C143-50)*50/(150-50), C143&lt;=350, 100+(C143-150)*100/(350-150), C143&lt;=420, 200+(C143-350)*100/(420-350), TRUE, 300+(C143-420)*100/(500-420)), 1)</f>
        <v>52</v>
      </c>
      <c r="J143" s="35" cm="1">
        <f t="array" aca="1" ref="J143" ca="1">ROUND(_xlfn.IFS(D143&lt;=15.5, D143*50/15.5, D143&lt;=55.4, 50+(D143-15.5)*50/(55.4-15.5), D143&lt;=150.4, 100+(D143-55.4)*100/(150.4-55.4), D143&lt;=250.4, 200+(D143-150.4)*100/(250.4-150.4), TRUE, 300+(D143-250.4)*100/(500-250.4)), 1)</f>
        <v>99.5</v>
      </c>
      <c r="K143" s="34" cm="1">
        <f t="array" aca="1" ref="K143" ca="1">ROUND(_xlfn.IFS(E143&lt;=52, E143*50/52, E143&lt;=180, 50+(E143-52)*50/(180-52), E143&lt;=365, 100+(E143-180)*100/(365-180), E143&lt;=800, 200+(E143-365)*100/(800-365), TRUE, 300+(E143-800)*100/(1200-800)), 1)</f>
        <v>40.4</v>
      </c>
      <c r="L143" s="35" cm="1">
        <f t="array" aca="1" ref="L143" ca="1">ROUND(_xlfn.IFS(F143&lt;=4000,F143*50/4000,F143&lt;=8000,50+(F143-4000)*50/(8000-4000),F143&lt;=15000,100+(F143-8000)*100/(15000-8000),F143&lt;=30000,200+(F143-15000)*100/(30000-15000),TRUE,300+(F143-30000)*100/(45000-30000)),3)</f>
        <v>0.1</v>
      </c>
      <c r="M143" s="34" cm="1">
        <f t="array" aca="1" ref="M143" ca="1">ROUND(_xlfn.IFS(G143&lt;=120,G143*50/120,G143&lt;=235,50+(G143-120)*50/(235-120),G143&lt;=400,100+(G143-235)*100/(400-235),G143&lt;=800,200+(G143-400)*100/(800-400),TRUE,300+(G143-800)*100/(1000-800)),1)</f>
        <v>17.5</v>
      </c>
      <c r="N143" s="35" cm="1">
        <f t="array" aca="1" ref="N143" ca="1">ROUND(_xlfn.IFS(H143&lt;=80,H143*50/80,H143&lt;=200,50+(H143-80)*50/(200-80),H143&lt;=1130,100+(H143-200)*100/(1130-200),H143&lt;=2260,200+(H143-1130)*100/(2260-1130),TRUE,300+(H143-2260)*100/(3000-2260)),1)</f>
        <v>25</v>
      </c>
      <c r="O143" s="32">
        <f t="shared" ca="1" si="5"/>
        <v>99.5</v>
      </c>
      <c r="P143" s="33" t="str">
        <f t="shared" ca="1" si="6"/>
        <v>PM2,5</v>
      </c>
      <c r="Q143" s="42" t="str" cm="1">
        <f t="array" aca="1" ref="Q143" ca="1">_xlfn.IFS(O143&lt;=50,"Baik", O143&lt;=100,"Sedang", O143&lt;=200,"Tidak Sehat", O143&lt;=300,"Sangat Tidak Sehat", TRUE,"Berbahaya")</f>
        <v>Sedang</v>
      </c>
    </row>
    <row r="144" spans="1:17" x14ac:dyDescent="0.25">
      <c r="A144" s="41">
        <v>202304</v>
      </c>
      <c r="B144" s="33" t="s">
        <v>150</v>
      </c>
      <c r="C144" s="32">
        <f ca="1">ROUND('PM10'!$H$8*(-LN(1-RAND()))^(1/'PM10'!$H$7),0)</f>
        <v>66</v>
      </c>
      <c r="D144" s="35">
        <f ca="1">ROUND('PM2,5'!$H$8*(-LN(1-RAND()))^(1/'PM2,5'!$H$7),0)</f>
        <v>123</v>
      </c>
      <c r="E144" s="32">
        <f ca="1">ROUND(_xlfn.NORM.INV(RAND(),'SO2'!$H$4,'SO2'!$H$6),0)</f>
        <v>46</v>
      </c>
      <c r="F144" s="33">
        <f ca="1">ROUND(_xlfn.NORM.INV(RAND(),CO!$H$4,CO!$H$6),0)</f>
        <v>10</v>
      </c>
      <c r="G144" s="34">
        <f ca="1">ROUND('O3'!$H$8*(-LN(1-RAND()))^(1/'O3'!$H$7),0)</f>
        <v>36</v>
      </c>
      <c r="H144" s="33">
        <f ca="1">ROUND(_xlfn.NORM.INV(RAND(),'NO2'!$H$4,'NO2'!$H$6),0)</f>
        <v>42</v>
      </c>
      <c r="I144" s="34" cm="1">
        <f t="array" aca="1" ref="I144" ca="1">ROUND(_xlfn.IFS(C144&lt;=50, C144, C144&lt;=150, 50+(C144-50)*50/(150-50), C144&lt;=350, 100+(C144-150)*100/(350-150), C144&lt;=420, 200+(C144-350)*100/(420-350), TRUE, 300+(C144-420)*100/(500-420)), 1)</f>
        <v>58</v>
      </c>
      <c r="J144" s="35" cm="1">
        <f t="array" aca="1" ref="J144" ca="1">ROUND(_xlfn.IFS(D144&lt;=15.5, D144*50/15.5, D144&lt;=55.4, 50+(D144-15.5)*50/(55.4-15.5), D144&lt;=150.4, 100+(D144-55.4)*100/(150.4-55.4), D144&lt;=250.4, 200+(D144-150.4)*100/(250.4-150.4), TRUE, 300+(D144-250.4)*100/(500-250.4)), 1)</f>
        <v>171.2</v>
      </c>
      <c r="K144" s="34" cm="1">
        <f t="array" aca="1" ref="K144" ca="1">ROUND(_xlfn.IFS(E144&lt;=52, E144*50/52, E144&lt;=180, 50+(E144-52)*50/(180-52), E144&lt;=365, 100+(E144-180)*100/(365-180), E144&lt;=800, 200+(E144-365)*100/(800-365), TRUE, 300+(E144-800)*100/(1200-800)), 1)</f>
        <v>44.2</v>
      </c>
      <c r="L144" s="35" cm="1">
        <f t="array" aca="1" ref="L144" ca="1">ROUND(_xlfn.IFS(F144&lt;=4000,F144*50/4000,F144&lt;=8000,50+(F144-4000)*50/(8000-4000),F144&lt;=15000,100+(F144-8000)*100/(15000-8000),F144&lt;=30000,200+(F144-15000)*100/(30000-15000),TRUE,300+(F144-30000)*100/(45000-30000)),3)</f>
        <v>0.125</v>
      </c>
      <c r="M144" s="34" cm="1">
        <f t="array" aca="1" ref="M144" ca="1">ROUND(_xlfn.IFS(G144&lt;=120,G144*50/120,G144&lt;=235,50+(G144-120)*50/(235-120),G144&lt;=400,100+(G144-235)*100/(400-235),G144&lt;=800,200+(G144-400)*100/(800-400),TRUE,300+(G144-800)*100/(1000-800)),1)</f>
        <v>15</v>
      </c>
      <c r="N144" s="35" cm="1">
        <f t="array" aca="1" ref="N144" ca="1">ROUND(_xlfn.IFS(H144&lt;=80,H144*50/80,H144&lt;=200,50+(H144-80)*50/(200-80),H144&lt;=1130,100+(H144-200)*100/(1130-200),H144&lt;=2260,200+(H144-1130)*100/(2260-1130),TRUE,300+(H144-2260)*100/(3000-2260)),1)</f>
        <v>26.3</v>
      </c>
      <c r="O144" s="32">
        <f t="shared" ca="1" si="5"/>
        <v>171.2</v>
      </c>
      <c r="P144" s="33" t="str">
        <f t="shared" ca="1" si="6"/>
        <v>PM2,5</v>
      </c>
      <c r="Q144" s="42" t="str" cm="1">
        <f t="array" aca="1" ref="Q144" ca="1">_xlfn.IFS(O144&lt;=50,"Baik", O144&lt;=100,"Sedang", O144&lt;=200,"Tidak Sehat", O144&lt;=300,"Sangat Tidak Sehat", TRUE,"Berbahaya")</f>
        <v>Tidak Sehat</v>
      </c>
    </row>
    <row r="145" spans="1:17" x14ac:dyDescent="0.25">
      <c r="A145" s="41">
        <v>202304</v>
      </c>
      <c r="B145" s="33" t="s">
        <v>151</v>
      </c>
      <c r="C145" s="32">
        <f ca="1">ROUND('PM10'!$H$8*(-LN(1-RAND()))^(1/'PM10'!$H$7),0)</f>
        <v>42</v>
      </c>
      <c r="D145" s="35">
        <f ca="1">ROUND('PM2,5'!$H$8*(-LN(1-RAND()))^(1/'PM2,5'!$H$7),0)</f>
        <v>115</v>
      </c>
      <c r="E145" s="32">
        <f ca="1">ROUND(_xlfn.NORM.INV(RAND(),'SO2'!$H$4,'SO2'!$H$6),0)</f>
        <v>42</v>
      </c>
      <c r="F145" s="33">
        <f ca="1">ROUND(_xlfn.NORM.INV(RAND(),CO!$H$4,CO!$H$6),0)</f>
        <v>9</v>
      </c>
      <c r="G145" s="34">
        <f ca="1">ROUND('O3'!$H$8*(-LN(1-RAND()))^(1/'O3'!$H$7),0)</f>
        <v>21</v>
      </c>
      <c r="H145" s="33">
        <f ca="1">ROUND(_xlfn.NORM.INV(RAND(),'NO2'!$H$4,'NO2'!$H$6),0)</f>
        <v>21</v>
      </c>
      <c r="I145" s="34" cm="1">
        <f t="array" aca="1" ref="I145" ca="1">ROUND(_xlfn.IFS(C145&lt;=50, C145, C145&lt;=150, 50+(C145-50)*50/(150-50), C145&lt;=350, 100+(C145-150)*100/(350-150), C145&lt;=420, 200+(C145-350)*100/(420-350), TRUE, 300+(C145-420)*100/(500-420)), 1)</f>
        <v>42</v>
      </c>
      <c r="J145" s="35" cm="1">
        <f t="array" aca="1" ref="J145" ca="1">ROUND(_xlfn.IFS(D145&lt;=15.5, D145*50/15.5, D145&lt;=55.4, 50+(D145-15.5)*50/(55.4-15.5), D145&lt;=150.4, 100+(D145-55.4)*100/(150.4-55.4), D145&lt;=250.4, 200+(D145-150.4)*100/(250.4-150.4), TRUE, 300+(D145-250.4)*100/(500-250.4)), 1)</f>
        <v>162.69999999999999</v>
      </c>
      <c r="K145" s="34" cm="1">
        <f t="array" aca="1" ref="K145" ca="1">ROUND(_xlfn.IFS(E145&lt;=52, E145*50/52, E145&lt;=180, 50+(E145-52)*50/(180-52), E145&lt;=365, 100+(E145-180)*100/(365-180), E145&lt;=800, 200+(E145-365)*100/(800-365), TRUE, 300+(E145-800)*100/(1200-800)), 1)</f>
        <v>40.4</v>
      </c>
      <c r="L145" s="35" cm="1">
        <f t="array" aca="1" ref="L145" ca="1">ROUND(_xlfn.IFS(F145&lt;=4000,F145*50/4000,F145&lt;=8000,50+(F145-4000)*50/(8000-4000),F145&lt;=15000,100+(F145-8000)*100/(15000-8000),F145&lt;=30000,200+(F145-15000)*100/(30000-15000),TRUE,300+(F145-30000)*100/(45000-30000)),3)</f>
        <v>0.113</v>
      </c>
      <c r="M145" s="34" cm="1">
        <f t="array" aca="1" ref="M145" ca="1">ROUND(_xlfn.IFS(G145&lt;=120,G145*50/120,G145&lt;=235,50+(G145-120)*50/(235-120),G145&lt;=400,100+(G145-235)*100/(400-235),G145&lt;=800,200+(G145-400)*100/(800-400),TRUE,300+(G145-800)*100/(1000-800)),1)</f>
        <v>8.8000000000000007</v>
      </c>
      <c r="N145" s="35" cm="1">
        <f t="array" aca="1" ref="N145" ca="1">ROUND(_xlfn.IFS(H145&lt;=80,H145*50/80,H145&lt;=200,50+(H145-80)*50/(200-80),H145&lt;=1130,100+(H145-200)*100/(1130-200),H145&lt;=2260,200+(H145-1130)*100/(2260-1130),TRUE,300+(H145-2260)*100/(3000-2260)),1)</f>
        <v>13.1</v>
      </c>
      <c r="O145" s="32">
        <f t="shared" ca="1" si="5"/>
        <v>162.69999999999999</v>
      </c>
      <c r="P145" s="33" t="str">
        <f t="shared" ca="1" si="6"/>
        <v>PM2,5</v>
      </c>
      <c r="Q145" s="42" t="str" cm="1">
        <f t="array" aca="1" ref="Q145" ca="1">_xlfn.IFS(O145&lt;=50,"Baik", O145&lt;=100,"Sedang", O145&lt;=200,"Tidak Sehat", O145&lt;=300,"Sangat Tidak Sehat", TRUE,"Berbahaya")</f>
        <v>Tidak Sehat</v>
      </c>
    </row>
    <row r="146" spans="1:17" x14ac:dyDescent="0.25">
      <c r="A146" s="41">
        <v>202304</v>
      </c>
      <c r="B146" s="33" t="s">
        <v>152</v>
      </c>
      <c r="C146" s="32">
        <f ca="1">ROUND('PM10'!$H$8*(-LN(1-RAND()))^(1/'PM10'!$H$7),0)</f>
        <v>43</v>
      </c>
      <c r="D146" s="35">
        <f ca="1">ROUND('PM2,5'!$H$8*(-LN(1-RAND()))^(1/'PM2,5'!$H$7),0)</f>
        <v>99</v>
      </c>
      <c r="E146" s="32">
        <f ca="1">ROUND(_xlfn.NORM.INV(RAND(),'SO2'!$H$4,'SO2'!$H$6),0)</f>
        <v>50</v>
      </c>
      <c r="F146" s="33">
        <f ca="1">ROUND(_xlfn.NORM.INV(RAND(),CO!$H$4,CO!$H$6),0)</f>
        <v>5</v>
      </c>
      <c r="G146" s="34">
        <f ca="1">ROUND('O3'!$H$8*(-LN(1-RAND()))^(1/'O3'!$H$7),0)</f>
        <v>14</v>
      </c>
      <c r="H146" s="33">
        <f ca="1">ROUND(_xlfn.NORM.INV(RAND(),'NO2'!$H$4,'NO2'!$H$6),0)</f>
        <v>40</v>
      </c>
      <c r="I146" s="34" cm="1">
        <f t="array" aca="1" ref="I146" ca="1">ROUND(_xlfn.IFS(C146&lt;=50, C146, C146&lt;=150, 50+(C146-50)*50/(150-50), C146&lt;=350, 100+(C146-150)*100/(350-150), C146&lt;=420, 200+(C146-350)*100/(420-350), TRUE, 300+(C146-420)*100/(500-420)), 1)</f>
        <v>43</v>
      </c>
      <c r="J146" s="35" cm="1">
        <f t="array" aca="1" ref="J146" ca="1">ROUND(_xlfn.IFS(D146&lt;=15.5, D146*50/15.5, D146&lt;=55.4, 50+(D146-15.5)*50/(55.4-15.5), D146&lt;=150.4, 100+(D146-55.4)*100/(150.4-55.4), D146&lt;=250.4, 200+(D146-150.4)*100/(250.4-150.4), TRUE, 300+(D146-250.4)*100/(500-250.4)), 1)</f>
        <v>145.9</v>
      </c>
      <c r="K146" s="34" cm="1">
        <f t="array" aca="1" ref="K146" ca="1">ROUND(_xlfn.IFS(E146&lt;=52, E146*50/52, E146&lt;=180, 50+(E146-52)*50/(180-52), E146&lt;=365, 100+(E146-180)*100/(365-180), E146&lt;=800, 200+(E146-365)*100/(800-365), TRUE, 300+(E146-800)*100/(1200-800)), 1)</f>
        <v>48.1</v>
      </c>
      <c r="L146" s="35" cm="1">
        <f t="array" aca="1" ref="L146" ca="1">ROUND(_xlfn.IFS(F146&lt;=4000,F146*50/4000,F146&lt;=8000,50+(F146-4000)*50/(8000-4000),F146&lt;=15000,100+(F146-8000)*100/(15000-8000),F146&lt;=30000,200+(F146-15000)*100/(30000-15000),TRUE,300+(F146-30000)*100/(45000-30000)),3)</f>
        <v>6.3E-2</v>
      </c>
      <c r="M146" s="34" cm="1">
        <f t="array" aca="1" ref="M146" ca="1">ROUND(_xlfn.IFS(G146&lt;=120,G146*50/120,G146&lt;=235,50+(G146-120)*50/(235-120),G146&lt;=400,100+(G146-235)*100/(400-235),G146&lt;=800,200+(G146-400)*100/(800-400),TRUE,300+(G146-800)*100/(1000-800)),1)</f>
        <v>5.8</v>
      </c>
      <c r="N146" s="35" cm="1">
        <f t="array" aca="1" ref="N146" ca="1">ROUND(_xlfn.IFS(H146&lt;=80,H146*50/80,H146&lt;=200,50+(H146-80)*50/(200-80),H146&lt;=1130,100+(H146-200)*100/(1130-200),H146&lt;=2260,200+(H146-1130)*100/(2260-1130),TRUE,300+(H146-2260)*100/(3000-2260)),1)</f>
        <v>25</v>
      </c>
      <c r="O146" s="32">
        <f t="shared" ca="1" si="5"/>
        <v>145.9</v>
      </c>
      <c r="P146" s="33" t="str">
        <f t="shared" ca="1" si="6"/>
        <v>PM2,5</v>
      </c>
      <c r="Q146" s="42" t="str" cm="1">
        <f t="array" aca="1" ref="Q146" ca="1">_xlfn.IFS(O146&lt;=50,"Baik", O146&lt;=100,"Sedang", O146&lt;=200,"Tidak Sehat", O146&lt;=300,"Sangat Tidak Sehat", TRUE,"Berbahaya")</f>
        <v>Tidak Sehat</v>
      </c>
    </row>
    <row r="147" spans="1:17" x14ac:dyDescent="0.25">
      <c r="A147" s="41">
        <v>202304</v>
      </c>
      <c r="B147" s="33" t="s">
        <v>153</v>
      </c>
      <c r="C147" s="32">
        <f ca="1">ROUND('PM10'!$H$8*(-LN(1-RAND()))^(1/'PM10'!$H$7),0)</f>
        <v>58</v>
      </c>
      <c r="D147" s="35">
        <f ca="1">ROUND('PM2,5'!$H$8*(-LN(1-RAND()))^(1/'PM2,5'!$H$7),0)</f>
        <v>68</v>
      </c>
      <c r="E147" s="32">
        <f ca="1">ROUND(_xlfn.NORM.INV(RAND(),'SO2'!$H$4,'SO2'!$H$6),0)</f>
        <v>39</v>
      </c>
      <c r="F147" s="33">
        <f ca="1">ROUND(_xlfn.NORM.INV(RAND(),CO!$H$4,CO!$H$6),0)</f>
        <v>8</v>
      </c>
      <c r="G147" s="34">
        <f ca="1">ROUND('O3'!$H$8*(-LN(1-RAND()))^(1/'O3'!$H$7),0)</f>
        <v>31</v>
      </c>
      <c r="H147" s="33">
        <f ca="1">ROUND(_xlfn.NORM.INV(RAND(),'NO2'!$H$4,'NO2'!$H$6),0)</f>
        <v>15</v>
      </c>
      <c r="I147" s="34" cm="1">
        <f t="array" aca="1" ref="I147" ca="1">ROUND(_xlfn.IFS(C147&lt;=50, C147, C147&lt;=150, 50+(C147-50)*50/(150-50), C147&lt;=350, 100+(C147-150)*100/(350-150), C147&lt;=420, 200+(C147-350)*100/(420-350), TRUE, 300+(C147-420)*100/(500-420)), 1)</f>
        <v>54</v>
      </c>
      <c r="J147" s="35" cm="1">
        <f t="array" aca="1" ref="J147" ca="1">ROUND(_xlfn.IFS(D147&lt;=15.5, D147*50/15.5, D147&lt;=55.4, 50+(D147-15.5)*50/(55.4-15.5), D147&lt;=150.4, 100+(D147-55.4)*100/(150.4-55.4), D147&lt;=250.4, 200+(D147-150.4)*100/(250.4-150.4), TRUE, 300+(D147-250.4)*100/(500-250.4)), 1)</f>
        <v>113.3</v>
      </c>
      <c r="K147" s="34" cm="1">
        <f t="array" aca="1" ref="K147" ca="1">ROUND(_xlfn.IFS(E147&lt;=52, E147*50/52, E147&lt;=180, 50+(E147-52)*50/(180-52), E147&lt;=365, 100+(E147-180)*100/(365-180), E147&lt;=800, 200+(E147-365)*100/(800-365), TRUE, 300+(E147-800)*100/(1200-800)), 1)</f>
        <v>37.5</v>
      </c>
      <c r="L147" s="35" cm="1">
        <f t="array" aca="1" ref="L147" ca="1">ROUND(_xlfn.IFS(F147&lt;=4000,F147*50/4000,F147&lt;=8000,50+(F147-4000)*50/(8000-4000),F147&lt;=15000,100+(F147-8000)*100/(15000-8000),F147&lt;=30000,200+(F147-15000)*100/(30000-15000),TRUE,300+(F147-30000)*100/(45000-30000)),3)</f>
        <v>0.1</v>
      </c>
      <c r="M147" s="34" cm="1">
        <f t="array" aca="1" ref="M147" ca="1">ROUND(_xlfn.IFS(G147&lt;=120,G147*50/120,G147&lt;=235,50+(G147-120)*50/(235-120),G147&lt;=400,100+(G147-235)*100/(400-235),G147&lt;=800,200+(G147-400)*100/(800-400),TRUE,300+(G147-800)*100/(1000-800)),1)</f>
        <v>12.9</v>
      </c>
      <c r="N147" s="35" cm="1">
        <f t="array" aca="1" ref="N147" ca="1">ROUND(_xlfn.IFS(H147&lt;=80,H147*50/80,H147&lt;=200,50+(H147-80)*50/(200-80),H147&lt;=1130,100+(H147-200)*100/(1130-200),H147&lt;=2260,200+(H147-1130)*100/(2260-1130),TRUE,300+(H147-2260)*100/(3000-2260)),1)</f>
        <v>9.4</v>
      </c>
      <c r="O147" s="32">
        <f t="shared" ca="1" si="5"/>
        <v>113.3</v>
      </c>
      <c r="P147" s="33" t="str">
        <f t="shared" ca="1" si="6"/>
        <v>PM2,5</v>
      </c>
      <c r="Q147" s="42" t="str" cm="1">
        <f t="array" aca="1" ref="Q147" ca="1">_xlfn.IFS(O147&lt;=50,"Baik", O147&lt;=100,"Sedang", O147&lt;=200,"Tidak Sehat", O147&lt;=300,"Sangat Tidak Sehat", TRUE,"Berbahaya")</f>
        <v>Tidak Sehat</v>
      </c>
    </row>
    <row r="148" spans="1:17" x14ac:dyDescent="0.25">
      <c r="A148" s="41">
        <v>202304</v>
      </c>
      <c r="B148" s="33" t="s">
        <v>154</v>
      </c>
      <c r="C148" s="32">
        <f ca="1">ROUND('PM10'!$H$8*(-LN(1-RAND()))^(1/'PM10'!$H$7),0)</f>
        <v>58</v>
      </c>
      <c r="D148" s="35">
        <f ca="1">ROUND('PM2,5'!$H$8*(-LN(1-RAND()))^(1/'PM2,5'!$H$7),0)</f>
        <v>105</v>
      </c>
      <c r="E148" s="32">
        <f ca="1">ROUND(_xlfn.NORM.INV(RAND(),'SO2'!$H$4,'SO2'!$H$6),0)</f>
        <v>48</v>
      </c>
      <c r="F148" s="33">
        <f ca="1">ROUND(_xlfn.NORM.INV(RAND(),CO!$H$4,CO!$H$6),0)</f>
        <v>9</v>
      </c>
      <c r="G148" s="34">
        <f ca="1">ROUND('O3'!$H$8*(-LN(1-RAND()))^(1/'O3'!$H$7),0)</f>
        <v>22</v>
      </c>
      <c r="H148" s="33">
        <f ca="1">ROUND(_xlfn.NORM.INV(RAND(),'NO2'!$H$4,'NO2'!$H$6),0)</f>
        <v>5</v>
      </c>
      <c r="I148" s="34" cm="1">
        <f t="array" aca="1" ref="I148" ca="1">ROUND(_xlfn.IFS(C148&lt;=50, C148, C148&lt;=150, 50+(C148-50)*50/(150-50), C148&lt;=350, 100+(C148-150)*100/(350-150), C148&lt;=420, 200+(C148-350)*100/(420-350), TRUE, 300+(C148-420)*100/(500-420)), 1)</f>
        <v>54</v>
      </c>
      <c r="J148" s="35" cm="1">
        <f t="array" aca="1" ref="J148" ca="1">ROUND(_xlfn.IFS(D148&lt;=15.5, D148*50/15.5, D148&lt;=55.4, 50+(D148-15.5)*50/(55.4-15.5), D148&lt;=150.4, 100+(D148-55.4)*100/(150.4-55.4), D148&lt;=250.4, 200+(D148-150.4)*100/(250.4-150.4), TRUE, 300+(D148-250.4)*100/(500-250.4)), 1)</f>
        <v>152.19999999999999</v>
      </c>
      <c r="K148" s="34" cm="1">
        <f t="array" aca="1" ref="K148" ca="1">ROUND(_xlfn.IFS(E148&lt;=52, E148*50/52, E148&lt;=180, 50+(E148-52)*50/(180-52), E148&lt;=365, 100+(E148-180)*100/(365-180), E148&lt;=800, 200+(E148-365)*100/(800-365), TRUE, 300+(E148-800)*100/(1200-800)), 1)</f>
        <v>46.2</v>
      </c>
      <c r="L148" s="35" cm="1">
        <f t="array" aca="1" ref="L148" ca="1">ROUND(_xlfn.IFS(F148&lt;=4000,F148*50/4000,F148&lt;=8000,50+(F148-4000)*50/(8000-4000),F148&lt;=15000,100+(F148-8000)*100/(15000-8000),F148&lt;=30000,200+(F148-15000)*100/(30000-15000),TRUE,300+(F148-30000)*100/(45000-30000)),3)</f>
        <v>0.113</v>
      </c>
      <c r="M148" s="34" cm="1">
        <f t="array" aca="1" ref="M148" ca="1">ROUND(_xlfn.IFS(G148&lt;=120,G148*50/120,G148&lt;=235,50+(G148-120)*50/(235-120),G148&lt;=400,100+(G148-235)*100/(400-235),G148&lt;=800,200+(G148-400)*100/(800-400),TRUE,300+(G148-800)*100/(1000-800)),1)</f>
        <v>9.1999999999999993</v>
      </c>
      <c r="N148" s="35" cm="1">
        <f t="array" aca="1" ref="N148" ca="1">ROUND(_xlfn.IFS(H148&lt;=80,H148*50/80,H148&lt;=200,50+(H148-80)*50/(200-80),H148&lt;=1130,100+(H148-200)*100/(1130-200),H148&lt;=2260,200+(H148-1130)*100/(2260-1130),TRUE,300+(H148-2260)*100/(3000-2260)),1)</f>
        <v>3.1</v>
      </c>
      <c r="O148" s="32">
        <f t="shared" ca="1" si="5"/>
        <v>152.19999999999999</v>
      </c>
      <c r="P148" s="33" t="str">
        <f t="shared" ca="1" si="6"/>
        <v>PM2,5</v>
      </c>
      <c r="Q148" s="42" t="str" cm="1">
        <f t="array" aca="1" ref="Q148" ca="1">_xlfn.IFS(O148&lt;=50,"Baik", O148&lt;=100,"Sedang", O148&lt;=200,"Tidak Sehat", O148&lt;=300,"Sangat Tidak Sehat", TRUE,"Berbahaya")</f>
        <v>Tidak Sehat</v>
      </c>
    </row>
    <row r="149" spans="1:17" x14ac:dyDescent="0.25">
      <c r="A149" s="41">
        <v>202304</v>
      </c>
      <c r="B149" s="33" t="s">
        <v>155</v>
      </c>
      <c r="C149" s="32">
        <f ca="1">ROUND('PM10'!$H$8*(-LN(1-RAND()))^(1/'PM10'!$H$7),0)</f>
        <v>66</v>
      </c>
      <c r="D149" s="35">
        <f ca="1">ROUND('PM2,5'!$H$8*(-LN(1-RAND()))^(1/'PM2,5'!$H$7),0)</f>
        <v>62</v>
      </c>
      <c r="E149" s="32">
        <f ca="1">ROUND(_xlfn.NORM.INV(RAND(),'SO2'!$H$4,'SO2'!$H$6),0)</f>
        <v>41</v>
      </c>
      <c r="F149" s="33">
        <f ca="1">ROUND(_xlfn.NORM.INV(RAND(),CO!$H$4,CO!$H$6),0)</f>
        <v>12</v>
      </c>
      <c r="G149" s="34">
        <f ca="1">ROUND('O3'!$H$8*(-LN(1-RAND()))^(1/'O3'!$H$7),0)</f>
        <v>35</v>
      </c>
      <c r="H149" s="33">
        <f ca="1">ROUND(_xlfn.NORM.INV(RAND(),'NO2'!$H$4,'NO2'!$H$6),0)</f>
        <v>33</v>
      </c>
      <c r="I149" s="34" cm="1">
        <f t="array" aca="1" ref="I149" ca="1">ROUND(_xlfn.IFS(C149&lt;=50, C149, C149&lt;=150, 50+(C149-50)*50/(150-50), C149&lt;=350, 100+(C149-150)*100/(350-150), C149&lt;=420, 200+(C149-350)*100/(420-350), TRUE, 300+(C149-420)*100/(500-420)), 1)</f>
        <v>58</v>
      </c>
      <c r="J149" s="35" cm="1">
        <f t="array" aca="1" ref="J149" ca="1">ROUND(_xlfn.IFS(D149&lt;=15.5, D149*50/15.5, D149&lt;=55.4, 50+(D149-15.5)*50/(55.4-15.5), D149&lt;=150.4, 100+(D149-55.4)*100/(150.4-55.4), D149&lt;=250.4, 200+(D149-150.4)*100/(250.4-150.4), TRUE, 300+(D149-250.4)*100/(500-250.4)), 1)</f>
        <v>106.9</v>
      </c>
      <c r="K149" s="34" cm="1">
        <f t="array" aca="1" ref="K149" ca="1">ROUND(_xlfn.IFS(E149&lt;=52, E149*50/52, E149&lt;=180, 50+(E149-52)*50/(180-52), E149&lt;=365, 100+(E149-180)*100/(365-180), E149&lt;=800, 200+(E149-365)*100/(800-365), TRUE, 300+(E149-800)*100/(1200-800)), 1)</f>
        <v>39.4</v>
      </c>
      <c r="L149" s="35" cm="1">
        <f t="array" aca="1" ref="L149" ca="1">ROUND(_xlfn.IFS(F149&lt;=4000,F149*50/4000,F149&lt;=8000,50+(F149-4000)*50/(8000-4000),F149&lt;=15000,100+(F149-8000)*100/(15000-8000),F149&lt;=30000,200+(F149-15000)*100/(30000-15000),TRUE,300+(F149-30000)*100/(45000-30000)),3)</f>
        <v>0.15</v>
      </c>
      <c r="M149" s="34" cm="1">
        <f t="array" aca="1" ref="M149" ca="1">ROUND(_xlfn.IFS(G149&lt;=120,G149*50/120,G149&lt;=235,50+(G149-120)*50/(235-120),G149&lt;=400,100+(G149-235)*100/(400-235),G149&lt;=800,200+(G149-400)*100/(800-400),TRUE,300+(G149-800)*100/(1000-800)),1)</f>
        <v>14.6</v>
      </c>
      <c r="N149" s="35" cm="1">
        <f t="array" aca="1" ref="N149" ca="1">ROUND(_xlfn.IFS(H149&lt;=80,H149*50/80,H149&lt;=200,50+(H149-80)*50/(200-80),H149&lt;=1130,100+(H149-200)*100/(1130-200),H149&lt;=2260,200+(H149-1130)*100/(2260-1130),TRUE,300+(H149-2260)*100/(3000-2260)),1)</f>
        <v>20.6</v>
      </c>
      <c r="O149" s="32">
        <f t="shared" ca="1" si="5"/>
        <v>106.9</v>
      </c>
      <c r="P149" s="33" t="str">
        <f t="shared" ca="1" si="6"/>
        <v>PM2,5</v>
      </c>
      <c r="Q149" s="42" t="str" cm="1">
        <f t="array" aca="1" ref="Q149" ca="1">_xlfn.IFS(O149&lt;=50,"Baik", O149&lt;=100,"Sedang", O149&lt;=200,"Tidak Sehat", O149&lt;=300,"Sangat Tidak Sehat", TRUE,"Berbahaya")</f>
        <v>Tidak Sehat</v>
      </c>
    </row>
    <row r="150" spans="1:17" x14ac:dyDescent="0.25">
      <c r="A150" s="41">
        <v>202304</v>
      </c>
      <c r="B150" s="33" t="s">
        <v>156</v>
      </c>
      <c r="C150" s="32">
        <f ca="1">ROUND('PM10'!$H$8*(-LN(1-RAND()))^(1/'PM10'!$H$7),0)</f>
        <v>65</v>
      </c>
      <c r="D150" s="35">
        <f ca="1">ROUND('PM2,5'!$H$8*(-LN(1-RAND()))^(1/'PM2,5'!$H$7),0)</f>
        <v>114</v>
      </c>
      <c r="E150" s="32">
        <f ca="1">ROUND(_xlfn.NORM.INV(RAND(),'SO2'!$H$4,'SO2'!$H$6),0)</f>
        <v>36</v>
      </c>
      <c r="F150" s="33">
        <f ca="1">ROUND(_xlfn.NORM.INV(RAND(),CO!$H$4,CO!$H$6),0)</f>
        <v>12</v>
      </c>
      <c r="G150" s="34">
        <f ca="1">ROUND('O3'!$H$8*(-LN(1-RAND()))^(1/'O3'!$H$7),0)</f>
        <v>21</v>
      </c>
      <c r="H150" s="33">
        <f ca="1">ROUND(_xlfn.NORM.INV(RAND(),'NO2'!$H$4,'NO2'!$H$6),0)</f>
        <v>14</v>
      </c>
      <c r="I150" s="34" cm="1">
        <f t="array" aca="1" ref="I150" ca="1">ROUND(_xlfn.IFS(C150&lt;=50, C150, C150&lt;=150, 50+(C150-50)*50/(150-50), C150&lt;=350, 100+(C150-150)*100/(350-150), C150&lt;=420, 200+(C150-350)*100/(420-350), TRUE, 300+(C150-420)*100/(500-420)), 1)</f>
        <v>57.5</v>
      </c>
      <c r="J150" s="35" cm="1">
        <f t="array" aca="1" ref="J150" ca="1">ROUND(_xlfn.IFS(D150&lt;=15.5, D150*50/15.5, D150&lt;=55.4, 50+(D150-15.5)*50/(55.4-15.5), D150&lt;=150.4, 100+(D150-55.4)*100/(150.4-55.4), D150&lt;=250.4, 200+(D150-150.4)*100/(250.4-150.4), TRUE, 300+(D150-250.4)*100/(500-250.4)), 1)</f>
        <v>161.69999999999999</v>
      </c>
      <c r="K150" s="34" cm="1">
        <f t="array" aca="1" ref="K150" ca="1">ROUND(_xlfn.IFS(E150&lt;=52, E150*50/52, E150&lt;=180, 50+(E150-52)*50/(180-52), E150&lt;=365, 100+(E150-180)*100/(365-180), E150&lt;=800, 200+(E150-365)*100/(800-365), TRUE, 300+(E150-800)*100/(1200-800)), 1)</f>
        <v>34.6</v>
      </c>
      <c r="L150" s="35" cm="1">
        <f t="array" aca="1" ref="L150" ca="1">ROUND(_xlfn.IFS(F150&lt;=4000,F150*50/4000,F150&lt;=8000,50+(F150-4000)*50/(8000-4000),F150&lt;=15000,100+(F150-8000)*100/(15000-8000),F150&lt;=30000,200+(F150-15000)*100/(30000-15000),TRUE,300+(F150-30000)*100/(45000-30000)),3)</f>
        <v>0.15</v>
      </c>
      <c r="M150" s="34" cm="1">
        <f t="array" aca="1" ref="M150" ca="1">ROUND(_xlfn.IFS(G150&lt;=120,G150*50/120,G150&lt;=235,50+(G150-120)*50/(235-120),G150&lt;=400,100+(G150-235)*100/(400-235),G150&lt;=800,200+(G150-400)*100/(800-400),TRUE,300+(G150-800)*100/(1000-800)),1)</f>
        <v>8.8000000000000007</v>
      </c>
      <c r="N150" s="35" cm="1">
        <f t="array" aca="1" ref="N150" ca="1">ROUND(_xlfn.IFS(H150&lt;=80,H150*50/80,H150&lt;=200,50+(H150-80)*50/(200-80),H150&lt;=1130,100+(H150-200)*100/(1130-200),H150&lt;=2260,200+(H150-1130)*100/(2260-1130),TRUE,300+(H150-2260)*100/(3000-2260)),1)</f>
        <v>8.8000000000000007</v>
      </c>
      <c r="O150" s="32">
        <f t="shared" ca="1" si="5"/>
        <v>161.69999999999999</v>
      </c>
      <c r="P150" s="33" t="str">
        <f t="shared" ca="1" si="6"/>
        <v>PM2,5</v>
      </c>
      <c r="Q150" s="42" t="str" cm="1">
        <f t="array" aca="1" ref="Q150" ca="1">_xlfn.IFS(O150&lt;=50,"Baik", O150&lt;=100,"Sedang", O150&lt;=200,"Tidak Sehat", O150&lt;=300,"Sangat Tidak Sehat", TRUE,"Berbahaya")</f>
        <v>Tidak Sehat</v>
      </c>
    </row>
    <row r="151" spans="1:17" x14ac:dyDescent="0.25">
      <c r="A151" s="41">
        <v>202304</v>
      </c>
      <c r="B151" s="33" t="s">
        <v>157</v>
      </c>
      <c r="C151" s="32">
        <f ca="1">ROUND('PM10'!$H$8*(-LN(1-RAND()))^(1/'PM10'!$H$7),0)</f>
        <v>51</v>
      </c>
      <c r="D151" s="35">
        <f ca="1">ROUND('PM2,5'!$H$8*(-LN(1-RAND()))^(1/'PM2,5'!$H$7),0)</f>
        <v>74</v>
      </c>
      <c r="E151" s="32">
        <f ca="1">ROUND(_xlfn.NORM.INV(RAND(),'SO2'!$H$4,'SO2'!$H$6),0)</f>
        <v>48</v>
      </c>
      <c r="F151" s="33">
        <f ca="1">ROUND(_xlfn.NORM.INV(RAND(),CO!$H$4,CO!$H$6),0)</f>
        <v>10</v>
      </c>
      <c r="G151" s="34">
        <f ca="1">ROUND('O3'!$H$8*(-LN(1-RAND()))^(1/'O3'!$H$7),0)</f>
        <v>26</v>
      </c>
      <c r="H151" s="33">
        <f ca="1">ROUND(_xlfn.NORM.INV(RAND(),'NO2'!$H$4,'NO2'!$H$6),0)</f>
        <v>18</v>
      </c>
      <c r="I151" s="34" cm="1">
        <f t="array" aca="1" ref="I151" ca="1">ROUND(_xlfn.IFS(C151&lt;=50, C151, C151&lt;=150, 50+(C151-50)*50/(150-50), C151&lt;=350, 100+(C151-150)*100/(350-150), C151&lt;=420, 200+(C151-350)*100/(420-350), TRUE, 300+(C151-420)*100/(500-420)), 1)</f>
        <v>50.5</v>
      </c>
      <c r="J151" s="35" cm="1">
        <f t="array" aca="1" ref="J151" ca="1">ROUND(_xlfn.IFS(D151&lt;=15.5, D151*50/15.5, D151&lt;=55.4, 50+(D151-15.5)*50/(55.4-15.5), D151&lt;=150.4, 100+(D151-55.4)*100/(150.4-55.4), D151&lt;=250.4, 200+(D151-150.4)*100/(250.4-150.4), TRUE, 300+(D151-250.4)*100/(500-250.4)), 1)</f>
        <v>119.6</v>
      </c>
      <c r="K151" s="34" cm="1">
        <f t="array" aca="1" ref="K151" ca="1">ROUND(_xlfn.IFS(E151&lt;=52, E151*50/52, E151&lt;=180, 50+(E151-52)*50/(180-52), E151&lt;=365, 100+(E151-180)*100/(365-180), E151&lt;=800, 200+(E151-365)*100/(800-365), TRUE, 300+(E151-800)*100/(1200-800)), 1)</f>
        <v>46.2</v>
      </c>
      <c r="L151" s="35" cm="1">
        <f t="array" aca="1" ref="L151" ca="1">ROUND(_xlfn.IFS(F151&lt;=4000,F151*50/4000,F151&lt;=8000,50+(F151-4000)*50/(8000-4000),F151&lt;=15000,100+(F151-8000)*100/(15000-8000),F151&lt;=30000,200+(F151-15000)*100/(30000-15000),TRUE,300+(F151-30000)*100/(45000-30000)),3)</f>
        <v>0.125</v>
      </c>
      <c r="M151" s="34" cm="1">
        <f t="array" aca="1" ref="M151" ca="1">ROUND(_xlfn.IFS(G151&lt;=120,G151*50/120,G151&lt;=235,50+(G151-120)*50/(235-120),G151&lt;=400,100+(G151-235)*100/(400-235),G151&lt;=800,200+(G151-400)*100/(800-400),TRUE,300+(G151-800)*100/(1000-800)),1)</f>
        <v>10.8</v>
      </c>
      <c r="N151" s="35" cm="1">
        <f t="array" aca="1" ref="N151" ca="1">ROUND(_xlfn.IFS(H151&lt;=80,H151*50/80,H151&lt;=200,50+(H151-80)*50/(200-80),H151&lt;=1130,100+(H151-200)*100/(1130-200),H151&lt;=2260,200+(H151-1130)*100/(2260-1130),TRUE,300+(H151-2260)*100/(3000-2260)),1)</f>
        <v>11.3</v>
      </c>
      <c r="O151" s="32">
        <f t="shared" ca="1" si="5"/>
        <v>119.6</v>
      </c>
      <c r="P151" s="33" t="str">
        <f t="shared" ca="1" si="6"/>
        <v>PM2,5</v>
      </c>
      <c r="Q151" s="42" t="str" cm="1">
        <f t="array" aca="1" ref="Q151" ca="1">_xlfn.IFS(O151&lt;=50,"Baik", O151&lt;=100,"Sedang", O151&lt;=200,"Tidak Sehat", O151&lt;=300,"Sangat Tidak Sehat", TRUE,"Berbahaya")</f>
        <v>Tidak Sehat</v>
      </c>
    </row>
    <row r="152" spans="1:17" x14ac:dyDescent="0.25">
      <c r="A152" s="41">
        <v>202304</v>
      </c>
      <c r="B152" s="33" t="s">
        <v>158</v>
      </c>
      <c r="C152" s="32">
        <f ca="1">ROUND('PM10'!$H$8*(-LN(1-RAND()))^(1/'PM10'!$H$7),0)</f>
        <v>63</v>
      </c>
      <c r="D152" s="35">
        <f ca="1">ROUND('PM2,5'!$H$8*(-LN(1-RAND()))^(1/'PM2,5'!$H$7),0)</f>
        <v>72</v>
      </c>
      <c r="E152" s="32">
        <f ca="1">ROUND(_xlfn.NORM.INV(RAND(),'SO2'!$H$4,'SO2'!$H$6),0)</f>
        <v>44</v>
      </c>
      <c r="F152" s="33">
        <f ca="1">ROUND(_xlfn.NORM.INV(RAND(),CO!$H$4,CO!$H$6),0)</f>
        <v>10</v>
      </c>
      <c r="G152" s="34">
        <f ca="1">ROUND('O3'!$H$8*(-LN(1-RAND()))^(1/'O3'!$H$7),0)</f>
        <v>32</v>
      </c>
      <c r="H152" s="33">
        <f ca="1">ROUND(_xlfn.NORM.INV(RAND(),'NO2'!$H$4,'NO2'!$H$6),0)</f>
        <v>21</v>
      </c>
      <c r="I152" s="34" cm="1">
        <f t="array" aca="1" ref="I152" ca="1">ROUND(_xlfn.IFS(C152&lt;=50, C152, C152&lt;=150, 50+(C152-50)*50/(150-50), C152&lt;=350, 100+(C152-150)*100/(350-150), C152&lt;=420, 200+(C152-350)*100/(420-350), TRUE, 300+(C152-420)*100/(500-420)), 1)</f>
        <v>56.5</v>
      </c>
      <c r="J152" s="35" cm="1">
        <f t="array" aca="1" ref="J152" ca="1">ROUND(_xlfn.IFS(D152&lt;=15.5, D152*50/15.5, D152&lt;=55.4, 50+(D152-15.5)*50/(55.4-15.5), D152&lt;=150.4, 100+(D152-55.4)*100/(150.4-55.4), D152&lt;=250.4, 200+(D152-150.4)*100/(250.4-150.4), TRUE, 300+(D152-250.4)*100/(500-250.4)), 1)</f>
        <v>117.5</v>
      </c>
      <c r="K152" s="34" cm="1">
        <f t="array" aca="1" ref="K152" ca="1">ROUND(_xlfn.IFS(E152&lt;=52, E152*50/52, E152&lt;=180, 50+(E152-52)*50/(180-52), E152&lt;=365, 100+(E152-180)*100/(365-180), E152&lt;=800, 200+(E152-365)*100/(800-365), TRUE, 300+(E152-800)*100/(1200-800)), 1)</f>
        <v>42.3</v>
      </c>
      <c r="L152" s="35" cm="1">
        <f t="array" aca="1" ref="L152" ca="1">ROUND(_xlfn.IFS(F152&lt;=4000,F152*50/4000,F152&lt;=8000,50+(F152-4000)*50/(8000-4000),F152&lt;=15000,100+(F152-8000)*100/(15000-8000),F152&lt;=30000,200+(F152-15000)*100/(30000-15000),TRUE,300+(F152-30000)*100/(45000-30000)),3)</f>
        <v>0.125</v>
      </c>
      <c r="M152" s="34" cm="1">
        <f t="array" aca="1" ref="M152" ca="1">ROUND(_xlfn.IFS(G152&lt;=120,G152*50/120,G152&lt;=235,50+(G152-120)*50/(235-120),G152&lt;=400,100+(G152-235)*100/(400-235),G152&lt;=800,200+(G152-400)*100/(800-400),TRUE,300+(G152-800)*100/(1000-800)),1)</f>
        <v>13.3</v>
      </c>
      <c r="N152" s="35" cm="1">
        <f t="array" aca="1" ref="N152" ca="1">ROUND(_xlfn.IFS(H152&lt;=80,H152*50/80,H152&lt;=200,50+(H152-80)*50/(200-80),H152&lt;=1130,100+(H152-200)*100/(1130-200),H152&lt;=2260,200+(H152-1130)*100/(2260-1130),TRUE,300+(H152-2260)*100/(3000-2260)),1)</f>
        <v>13.1</v>
      </c>
      <c r="O152" s="32">
        <f t="shared" ca="1" si="5"/>
        <v>117.5</v>
      </c>
      <c r="P152" s="33" t="str">
        <f t="shared" ca="1" si="6"/>
        <v>PM2,5</v>
      </c>
      <c r="Q152" s="42" t="str" cm="1">
        <f t="array" aca="1" ref="Q152" ca="1">_xlfn.IFS(O152&lt;=50,"Baik", O152&lt;=100,"Sedang", O152&lt;=200,"Tidak Sehat", O152&lt;=300,"Sangat Tidak Sehat", TRUE,"Berbahaya")</f>
        <v>Tidak Sehat</v>
      </c>
    </row>
    <row r="153" spans="1:17" x14ac:dyDescent="0.25">
      <c r="A153" s="41">
        <v>202305</v>
      </c>
      <c r="B153" s="33" t="s">
        <v>159</v>
      </c>
      <c r="C153" s="32">
        <f ca="1">ROUND('PM10'!$H$8*(-LN(1-RAND()))^(1/'PM10'!$H$7),0)</f>
        <v>51</v>
      </c>
      <c r="D153" s="35">
        <f ca="1">ROUND('PM2,5'!$H$8*(-LN(1-RAND()))^(1/'PM2,5'!$H$7),0)</f>
        <v>37</v>
      </c>
      <c r="E153" s="32">
        <f ca="1">ROUND(_xlfn.NORM.INV(RAND(),'SO2'!$H$4,'SO2'!$H$6),0)</f>
        <v>34</v>
      </c>
      <c r="F153" s="33">
        <f ca="1">ROUND(_xlfn.NORM.INV(RAND(),CO!$H$4,CO!$H$6),0)</f>
        <v>11</v>
      </c>
      <c r="G153" s="34">
        <f ca="1">ROUND('O3'!$H$8*(-LN(1-RAND()))^(1/'O3'!$H$7),0)</f>
        <v>15</v>
      </c>
      <c r="H153" s="33">
        <f ca="1">ROUND(_xlfn.NORM.INV(RAND(),'NO2'!$H$4,'NO2'!$H$6),0)</f>
        <v>13</v>
      </c>
      <c r="I153" s="34" cm="1">
        <f t="array" aca="1" ref="I153" ca="1">ROUND(_xlfn.IFS(C153&lt;=50, C153, C153&lt;=150, 50+(C153-50)*50/(150-50), C153&lt;=350, 100+(C153-150)*100/(350-150), C153&lt;=420, 200+(C153-350)*100/(420-350), TRUE, 300+(C153-420)*100/(500-420)), 1)</f>
        <v>50.5</v>
      </c>
      <c r="J153" s="35" cm="1">
        <f t="array" aca="1" ref="J153" ca="1">ROUND(_xlfn.IFS(D153&lt;=15.5, D153*50/15.5, D153&lt;=55.4, 50+(D153-15.5)*50/(55.4-15.5), D153&lt;=150.4, 100+(D153-55.4)*100/(150.4-55.4), D153&lt;=250.4, 200+(D153-150.4)*100/(250.4-150.4), TRUE, 300+(D153-250.4)*100/(500-250.4)), 1)</f>
        <v>76.900000000000006</v>
      </c>
      <c r="K153" s="34" cm="1">
        <f t="array" aca="1" ref="K153" ca="1">ROUND(_xlfn.IFS(E153&lt;=52, E153*50/52, E153&lt;=180, 50+(E153-52)*50/(180-52), E153&lt;=365, 100+(E153-180)*100/(365-180), E153&lt;=800, 200+(E153-365)*100/(800-365), TRUE, 300+(E153-800)*100/(1200-800)), 1)</f>
        <v>32.700000000000003</v>
      </c>
      <c r="L153" s="35" cm="1">
        <f t="array" aca="1" ref="L153" ca="1">ROUND(_xlfn.IFS(F153&lt;=4000,F153*50/4000,F153&lt;=8000,50+(F153-4000)*50/(8000-4000),F153&lt;=15000,100+(F153-8000)*100/(15000-8000),F153&lt;=30000,200+(F153-15000)*100/(30000-15000),TRUE,300+(F153-30000)*100/(45000-30000)),3)</f>
        <v>0.13800000000000001</v>
      </c>
      <c r="M153" s="34" cm="1">
        <f t="array" aca="1" ref="M153" ca="1">ROUND(_xlfn.IFS(G153&lt;=120,G153*50/120,G153&lt;=235,50+(G153-120)*50/(235-120),G153&lt;=400,100+(G153-235)*100/(400-235),G153&lt;=800,200+(G153-400)*100/(800-400),TRUE,300+(G153-800)*100/(1000-800)),1)</f>
        <v>6.3</v>
      </c>
      <c r="N153" s="35" cm="1">
        <f t="array" aca="1" ref="N153" ca="1">ROUND(_xlfn.IFS(H153&lt;=80,H153*50/80,H153&lt;=200,50+(H153-80)*50/(200-80),H153&lt;=1130,100+(H153-200)*100/(1130-200),H153&lt;=2260,200+(H153-1130)*100/(2260-1130),TRUE,300+(H153-2260)*100/(3000-2260)),1)</f>
        <v>8.1</v>
      </c>
      <c r="O153" s="32">
        <f t="shared" ca="1" si="5"/>
        <v>76.900000000000006</v>
      </c>
      <c r="P153" s="33" t="str">
        <f t="shared" ca="1" si="6"/>
        <v>PM2,5</v>
      </c>
      <c r="Q153" s="42" t="str" cm="1">
        <f t="array" aca="1" ref="Q153" ca="1">_xlfn.IFS(O153&lt;=50,"Baik", O153&lt;=100,"Sedang", O153&lt;=200,"Tidak Sehat", O153&lt;=300,"Sangat Tidak Sehat", TRUE,"Berbahaya")</f>
        <v>Sedang</v>
      </c>
    </row>
    <row r="154" spans="1:17" x14ac:dyDescent="0.25">
      <c r="A154" s="41">
        <v>202305</v>
      </c>
      <c r="B154" s="33" t="s">
        <v>160</v>
      </c>
      <c r="C154" s="32">
        <f ca="1">ROUND('PM10'!$H$8*(-LN(1-RAND()))^(1/'PM10'!$H$7),0)</f>
        <v>60</v>
      </c>
      <c r="D154" s="35">
        <f ca="1">ROUND('PM2,5'!$H$8*(-LN(1-RAND()))^(1/'PM2,5'!$H$7),0)</f>
        <v>92</v>
      </c>
      <c r="E154" s="32">
        <f ca="1">ROUND(_xlfn.NORM.INV(RAND(),'SO2'!$H$4,'SO2'!$H$6),0)</f>
        <v>46</v>
      </c>
      <c r="F154" s="33">
        <f ca="1">ROUND(_xlfn.NORM.INV(RAND(),CO!$H$4,CO!$H$6),0)</f>
        <v>12</v>
      </c>
      <c r="G154" s="34">
        <f ca="1">ROUND('O3'!$H$8*(-LN(1-RAND()))^(1/'O3'!$H$7),0)</f>
        <v>30</v>
      </c>
      <c r="H154" s="33">
        <f ca="1">ROUND(_xlfn.NORM.INV(RAND(),'NO2'!$H$4,'NO2'!$H$6),0)</f>
        <v>38</v>
      </c>
      <c r="I154" s="34" cm="1">
        <f t="array" aca="1" ref="I154" ca="1">ROUND(_xlfn.IFS(C154&lt;=50, C154, C154&lt;=150, 50+(C154-50)*50/(150-50), C154&lt;=350, 100+(C154-150)*100/(350-150), C154&lt;=420, 200+(C154-350)*100/(420-350), TRUE, 300+(C154-420)*100/(500-420)), 1)</f>
        <v>55</v>
      </c>
      <c r="J154" s="35" cm="1">
        <f t="array" aca="1" ref="J154" ca="1">ROUND(_xlfn.IFS(D154&lt;=15.5, D154*50/15.5, D154&lt;=55.4, 50+(D154-15.5)*50/(55.4-15.5), D154&lt;=150.4, 100+(D154-55.4)*100/(150.4-55.4), D154&lt;=250.4, 200+(D154-150.4)*100/(250.4-150.4), TRUE, 300+(D154-250.4)*100/(500-250.4)), 1)</f>
        <v>138.5</v>
      </c>
      <c r="K154" s="34" cm="1">
        <f t="array" aca="1" ref="K154" ca="1">ROUND(_xlfn.IFS(E154&lt;=52, E154*50/52, E154&lt;=180, 50+(E154-52)*50/(180-52), E154&lt;=365, 100+(E154-180)*100/(365-180), E154&lt;=800, 200+(E154-365)*100/(800-365), TRUE, 300+(E154-800)*100/(1200-800)), 1)</f>
        <v>44.2</v>
      </c>
      <c r="L154" s="35" cm="1">
        <f t="array" aca="1" ref="L154" ca="1">ROUND(_xlfn.IFS(F154&lt;=4000,F154*50/4000,F154&lt;=8000,50+(F154-4000)*50/(8000-4000),F154&lt;=15000,100+(F154-8000)*100/(15000-8000),F154&lt;=30000,200+(F154-15000)*100/(30000-15000),TRUE,300+(F154-30000)*100/(45000-30000)),3)</f>
        <v>0.15</v>
      </c>
      <c r="M154" s="34" cm="1">
        <f t="array" aca="1" ref="M154" ca="1">ROUND(_xlfn.IFS(G154&lt;=120,G154*50/120,G154&lt;=235,50+(G154-120)*50/(235-120),G154&lt;=400,100+(G154-235)*100/(400-235),G154&lt;=800,200+(G154-400)*100/(800-400),TRUE,300+(G154-800)*100/(1000-800)),1)</f>
        <v>12.5</v>
      </c>
      <c r="N154" s="35" cm="1">
        <f t="array" aca="1" ref="N154" ca="1">ROUND(_xlfn.IFS(H154&lt;=80,H154*50/80,H154&lt;=200,50+(H154-80)*50/(200-80),H154&lt;=1130,100+(H154-200)*100/(1130-200),H154&lt;=2260,200+(H154-1130)*100/(2260-1130),TRUE,300+(H154-2260)*100/(3000-2260)),1)</f>
        <v>23.8</v>
      </c>
      <c r="O154" s="32">
        <f t="shared" ca="1" si="5"/>
        <v>138.5</v>
      </c>
      <c r="P154" s="33" t="str">
        <f t="shared" ca="1" si="6"/>
        <v>PM2,5</v>
      </c>
      <c r="Q154" s="42" t="str" cm="1">
        <f t="array" aca="1" ref="Q154" ca="1">_xlfn.IFS(O154&lt;=50,"Baik", O154&lt;=100,"Sedang", O154&lt;=200,"Tidak Sehat", O154&lt;=300,"Sangat Tidak Sehat", TRUE,"Berbahaya")</f>
        <v>Tidak Sehat</v>
      </c>
    </row>
    <row r="155" spans="1:17" x14ac:dyDescent="0.25">
      <c r="A155" s="41">
        <v>202305</v>
      </c>
      <c r="B155" s="33" t="s">
        <v>161</v>
      </c>
      <c r="C155" s="32">
        <f ca="1">ROUND('PM10'!$H$8*(-LN(1-RAND()))^(1/'PM10'!$H$7),0)</f>
        <v>79</v>
      </c>
      <c r="D155" s="35">
        <f ca="1">ROUND('PM2,5'!$H$8*(-LN(1-RAND()))^(1/'PM2,5'!$H$7),0)</f>
        <v>97</v>
      </c>
      <c r="E155" s="32">
        <f ca="1">ROUND(_xlfn.NORM.INV(RAND(),'SO2'!$H$4,'SO2'!$H$6),0)</f>
        <v>52</v>
      </c>
      <c r="F155" s="33">
        <f ca="1">ROUND(_xlfn.NORM.INV(RAND(),CO!$H$4,CO!$H$6),0)</f>
        <v>12</v>
      </c>
      <c r="G155" s="34">
        <f ca="1">ROUND('O3'!$H$8*(-LN(1-RAND()))^(1/'O3'!$H$7),0)</f>
        <v>20</v>
      </c>
      <c r="H155" s="33">
        <f ca="1">ROUND(_xlfn.NORM.INV(RAND(),'NO2'!$H$4,'NO2'!$H$6),0)</f>
        <v>4</v>
      </c>
      <c r="I155" s="34" cm="1">
        <f t="array" aca="1" ref="I155" ca="1">ROUND(_xlfn.IFS(C155&lt;=50, C155, C155&lt;=150, 50+(C155-50)*50/(150-50), C155&lt;=350, 100+(C155-150)*100/(350-150), C155&lt;=420, 200+(C155-350)*100/(420-350), TRUE, 300+(C155-420)*100/(500-420)), 1)</f>
        <v>64.5</v>
      </c>
      <c r="J155" s="35" cm="1">
        <f t="array" aca="1" ref="J155" ca="1">ROUND(_xlfn.IFS(D155&lt;=15.5, D155*50/15.5, D155&lt;=55.4, 50+(D155-15.5)*50/(55.4-15.5), D155&lt;=150.4, 100+(D155-55.4)*100/(150.4-55.4), D155&lt;=250.4, 200+(D155-150.4)*100/(250.4-150.4), TRUE, 300+(D155-250.4)*100/(500-250.4)), 1)</f>
        <v>143.80000000000001</v>
      </c>
      <c r="K155" s="34" cm="1">
        <f t="array" aca="1" ref="K155" ca="1">ROUND(_xlfn.IFS(E155&lt;=52, E155*50/52, E155&lt;=180, 50+(E155-52)*50/(180-52), E155&lt;=365, 100+(E155-180)*100/(365-180), E155&lt;=800, 200+(E155-365)*100/(800-365), TRUE, 300+(E155-800)*100/(1200-800)), 1)</f>
        <v>50</v>
      </c>
      <c r="L155" s="35" cm="1">
        <f t="array" aca="1" ref="L155" ca="1">ROUND(_xlfn.IFS(F155&lt;=4000,F155*50/4000,F155&lt;=8000,50+(F155-4000)*50/(8000-4000),F155&lt;=15000,100+(F155-8000)*100/(15000-8000),F155&lt;=30000,200+(F155-15000)*100/(30000-15000),TRUE,300+(F155-30000)*100/(45000-30000)),3)</f>
        <v>0.15</v>
      </c>
      <c r="M155" s="34" cm="1">
        <f t="array" aca="1" ref="M155" ca="1">ROUND(_xlfn.IFS(G155&lt;=120,G155*50/120,G155&lt;=235,50+(G155-120)*50/(235-120),G155&lt;=400,100+(G155-235)*100/(400-235),G155&lt;=800,200+(G155-400)*100/(800-400),TRUE,300+(G155-800)*100/(1000-800)),1)</f>
        <v>8.3000000000000007</v>
      </c>
      <c r="N155" s="35" cm="1">
        <f t="array" aca="1" ref="N155" ca="1">ROUND(_xlfn.IFS(H155&lt;=80,H155*50/80,H155&lt;=200,50+(H155-80)*50/(200-80),H155&lt;=1130,100+(H155-200)*100/(1130-200),H155&lt;=2260,200+(H155-1130)*100/(2260-1130),TRUE,300+(H155-2260)*100/(3000-2260)),1)</f>
        <v>2.5</v>
      </c>
      <c r="O155" s="32">
        <f t="shared" ca="1" si="5"/>
        <v>143.80000000000001</v>
      </c>
      <c r="P155" s="33" t="str">
        <f t="shared" ca="1" si="6"/>
        <v>PM2,5</v>
      </c>
      <c r="Q155" s="42" t="str" cm="1">
        <f t="array" aca="1" ref="Q155" ca="1">_xlfn.IFS(O155&lt;=50,"Baik", O155&lt;=100,"Sedang", O155&lt;=200,"Tidak Sehat", O155&lt;=300,"Sangat Tidak Sehat", TRUE,"Berbahaya")</f>
        <v>Tidak Sehat</v>
      </c>
    </row>
    <row r="156" spans="1:17" x14ac:dyDescent="0.25">
      <c r="A156" s="41">
        <v>202305</v>
      </c>
      <c r="B156" s="33" t="s">
        <v>162</v>
      </c>
      <c r="C156" s="32">
        <f ca="1">ROUND('PM10'!$H$8*(-LN(1-RAND()))^(1/'PM10'!$H$7),0)</f>
        <v>38</v>
      </c>
      <c r="D156" s="35">
        <f ca="1">ROUND('PM2,5'!$H$8*(-LN(1-RAND()))^(1/'PM2,5'!$H$7),0)</f>
        <v>105</v>
      </c>
      <c r="E156" s="32">
        <f ca="1">ROUND(_xlfn.NORM.INV(RAND(),'SO2'!$H$4,'SO2'!$H$6),0)</f>
        <v>44</v>
      </c>
      <c r="F156" s="33">
        <f ca="1">ROUND(_xlfn.NORM.INV(RAND(),CO!$H$4,CO!$H$6),0)</f>
        <v>11</v>
      </c>
      <c r="G156" s="34">
        <f ca="1">ROUND('O3'!$H$8*(-LN(1-RAND()))^(1/'O3'!$H$7),0)</f>
        <v>23</v>
      </c>
      <c r="H156" s="33">
        <f ca="1">ROUND(_xlfn.NORM.INV(RAND(),'NO2'!$H$4,'NO2'!$H$6),0)</f>
        <v>24</v>
      </c>
      <c r="I156" s="34" cm="1">
        <f t="array" aca="1" ref="I156" ca="1">ROUND(_xlfn.IFS(C156&lt;=50, C156, C156&lt;=150, 50+(C156-50)*50/(150-50), C156&lt;=350, 100+(C156-150)*100/(350-150), C156&lt;=420, 200+(C156-350)*100/(420-350), TRUE, 300+(C156-420)*100/(500-420)), 1)</f>
        <v>38</v>
      </c>
      <c r="J156" s="35" cm="1">
        <f t="array" aca="1" ref="J156" ca="1">ROUND(_xlfn.IFS(D156&lt;=15.5, D156*50/15.5, D156&lt;=55.4, 50+(D156-15.5)*50/(55.4-15.5), D156&lt;=150.4, 100+(D156-55.4)*100/(150.4-55.4), D156&lt;=250.4, 200+(D156-150.4)*100/(250.4-150.4), TRUE, 300+(D156-250.4)*100/(500-250.4)), 1)</f>
        <v>152.19999999999999</v>
      </c>
      <c r="K156" s="34" cm="1">
        <f t="array" aca="1" ref="K156" ca="1">ROUND(_xlfn.IFS(E156&lt;=52, E156*50/52, E156&lt;=180, 50+(E156-52)*50/(180-52), E156&lt;=365, 100+(E156-180)*100/(365-180), E156&lt;=800, 200+(E156-365)*100/(800-365), TRUE, 300+(E156-800)*100/(1200-800)), 1)</f>
        <v>42.3</v>
      </c>
      <c r="L156" s="35" cm="1">
        <f t="array" aca="1" ref="L156" ca="1">ROUND(_xlfn.IFS(F156&lt;=4000,F156*50/4000,F156&lt;=8000,50+(F156-4000)*50/(8000-4000),F156&lt;=15000,100+(F156-8000)*100/(15000-8000),F156&lt;=30000,200+(F156-15000)*100/(30000-15000),TRUE,300+(F156-30000)*100/(45000-30000)),3)</f>
        <v>0.13800000000000001</v>
      </c>
      <c r="M156" s="34" cm="1">
        <f t="array" aca="1" ref="M156" ca="1">ROUND(_xlfn.IFS(G156&lt;=120,G156*50/120,G156&lt;=235,50+(G156-120)*50/(235-120),G156&lt;=400,100+(G156-235)*100/(400-235),G156&lt;=800,200+(G156-400)*100/(800-400),TRUE,300+(G156-800)*100/(1000-800)),1)</f>
        <v>9.6</v>
      </c>
      <c r="N156" s="35" cm="1">
        <f t="array" aca="1" ref="N156" ca="1">ROUND(_xlfn.IFS(H156&lt;=80,H156*50/80,H156&lt;=200,50+(H156-80)*50/(200-80),H156&lt;=1130,100+(H156-200)*100/(1130-200),H156&lt;=2260,200+(H156-1130)*100/(2260-1130),TRUE,300+(H156-2260)*100/(3000-2260)),1)</f>
        <v>15</v>
      </c>
      <c r="O156" s="32">
        <f t="shared" ca="1" si="5"/>
        <v>152.19999999999999</v>
      </c>
      <c r="P156" s="33" t="str">
        <f t="shared" ca="1" si="6"/>
        <v>PM2,5</v>
      </c>
      <c r="Q156" s="42" t="str" cm="1">
        <f t="array" aca="1" ref="Q156" ca="1">_xlfn.IFS(O156&lt;=50,"Baik", O156&lt;=100,"Sedang", O156&lt;=200,"Tidak Sehat", O156&lt;=300,"Sangat Tidak Sehat", TRUE,"Berbahaya")</f>
        <v>Tidak Sehat</v>
      </c>
    </row>
    <row r="157" spans="1:17" x14ac:dyDescent="0.25">
      <c r="A157" s="41">
        <v>202305</v>
      </c>
      <c r="B157" s="33" t="s">
        <v>163</v>
      </c>
      <c r="C157" s="32">
        <f ca="1">ROUND('PM10'!$H$8*(-LN(1-RAND()))^(1/'PM10'!$H$7),0)</f>
        <v>73</v>
      </c>
      <c r="D157" s="35">
        <f ca="1">ROUND('PM2,5'!$H$8*(-LN(1-RAND()))^(1/'PM2,5'!$H$7),0)</f>
        <v>94</v>
      </c>
      <c r="E157" s="32">
        <f ca="1">ROUND(_xlfn.NORM.INV(RAND(),'SO2'!$H$4,'SO2'!$H$6),0)</f>
        <v>46</v>
      </c>
      <c r="F157" s="33">
        <f ca="1">ROUND(_xlfn.NORM.INV(RAND(),CO!$H$4,CO!$H$6),0)</f>
        <v>13</v>
      </c>
      <c r="G157" s="34">
        <f ca="1">ROUND('O3'!$H$8*(-LN(1-RAND()))^(1/'O3'!$H$7),0)</f>
        <v>29</v>
      </c>
      <c r="H157" s="33">
        <f ca="1">ROUND(_xlfn.NORM.INV(RAND(),'NO2'!$H$4,'NO2'!$H$6),0)</f>
        <v>25</v>
      </c>
      <c r="I157" s="34" cm="1">
        <f t="array" aca="1" ref="I157" ca="1">ROUND(_xlfn.IFS(C157&lt;=50, C157, C157&lt;=150, 50+(C157-50)*50/(150-50), C157&lt;=350, 100+(C157-150)*100/(350-150), C157&lt;=420, 200+(C157-350)*100/(420-350), TRUE, 300+(C157-420)*100/(500-420)), 1)</f>
        <v>61.5</v>
      </c>
      <c r="J157" s="35" cm="1">
        <f t="array" aca="1" ref="J157" ca="1">ROUND(_xlfn.IFS(D157&lt;=15.5, D157*50/15.5, D157&lt;=55.4, 50+(D157-15.5)*50/(55.4-15.5), D157&lt;=150.4, 100+(D157-55.4)*100/(150.4-55.4), D157&lt;=250.4, 200+(D157-150.4)*100/(250.4-150.4), TRUE, 300+(D157-250.4)*100/(500-250.4)), 1)</f>
        <v>140.6</v>
      </c>
      <c r="K157" s="34" cm="1">
        <f t="array" aca="1" ref="K157" ca="1">ROUND(_xlfn.IFS(E157&lt;=52, E157*50/52, E157&lt;=180, 50+(E157-52)*50/(180-52), E157&lt;=365, 100+(E157-180)*100/(365-180), E157&lt;=800, 200+(E157-365)*100/(800-365), TRUE, 300+(E157-800)*100/(1200-800)), 1)</f>
        <v>44.2</v>
      </c>
      <c r="L157" s="35" cm="1">
        <f t="array" aca="1" ref="L157" ca="1">ROUND(_xlfn.IFS(F157&lt;=4000,F157*50/4000,F157&lt;=8000,50+(F157-4000)*50/(8000-4000),F157&lt;=15000,100+(F157-8000)*100/(15000-8000),F157&lt;=30000,200+(F157-15000)*100/(30000-15000),TRUE,300+(F157-30000)*100/(45000-30000)),3)</f>
        <v>0.16300000000000001</v>
      </c>
      <c r="M157" s="34" cm="1">
        <f t="array" aca="1" ref="M157" ca="1">ROUND(_xlfn.IFS(G157&lt;=120,G157*50/120,G157&lt;=235,50+(G157-120)*50/(235-120),G157&lt;=400,100+(G157-235)*100/(400-235),G157&lt;=800,200+(G157-400)*100/(800-400),TRUE,300+(G157-800)*100/(1000-800)),1)</f>
        <v>12.1</v>
      </c>
      <c r="N157" s="35" cm="1">
        <f t="array" aca="1" ref="N157" ca="1">ROUND(_xlfn.IFS(H157&lt;=80,H157*50/80,H157&lt;=200,50+(H157-80)*50/(200-80),H157&lt;=1130,100+(H157-200)*100/(1130-200),H157&lt;=2260,200+(H157-1130)*100/(2260-1130),TRUE,300+(H157-2260)*100/(3000-2260)),1)</f>
        <v>15.6</v>
      </c>
      <c r="O157" s="32">
        <f t="shared" ca="1" si="5"/>
        <v>140.6</v>
      </c>
      <c r="P157" s="33" t="str">
        <f t="shared" ca="1" si="6"/>
        <v>PM2,5</v>
      </c>
      <c r="Q157" s="42" t="str" cm="1">
        <f t="array" aca="1" ref="Q157" ca="1">_xlfn.IFS(O157&lt;=50,"Baik", O157&lt;=100,"Sedang", O157&lt;=200,"Tidak Sehat", O157&lt;=300,"Sangat Tidak Sehat", TRUE,"Berbahaya")</f>
        <v>Tidak Sehat</v>
      </c>
    </row>
    <row r="158" spans="1:17" x14ac:dyDescent="0.25">
      <c r="A158" s="41">
        <v>202305</v>
      </c>
      <c r="B158" s="33" t="s">
        <v>164</v>
      </c>
      <c r="C158" s="32">
        <f ca="1">ROUND('PM10'!$H$8*(-LN(1-RAND()))^(1/'PM10'!$H$7),0)</f>
        <v>15</v>
      </c>
      <c r="D158" s="35">
        <f ca="1">ROUND('PM2,5'!$H$8*(-LN(1-RAND()))^(1/'PM2,5'!$H$7),0)</f>
        <v>75</v>
      </c>
      <c r="E158" s="32">
        <f ca="1">ROUND(_xlfn.NORM.INV(RAND(),'SO2'!$H$4,'SO2'!$H$6),0)</f>
        <v>34</v>
      </c>
      <c r="F158" s="33">
        <f ca="1">ROUND(_xlfn.NORM.INV(RAND(),CO!$H$4,CO!$H$6),0)</f>
        <v>12</v>
      </c>
      <c r="G158" s="34">
        <f ca="1">ROUND('O3'!$H$8*(-LN(1-RAND()))^(1/'O3'!$H$7),0)</f>
        <v>19</v>
      </c>
      <c r="H158" s="33">
        <f ca="1">ROUND(_xlfn.NORM.INV(RAND(),'NO2'!$H$4,'NO2'!$H$6),0)</f>
        <v>37</v>
      </c>
      <c r="I158" s="34" cm="1">
        <f t="array" aca="1" ref="I158" ca="1">ROUND(_xlfn.IFS(C158&lt;=50, C158, C158&lt;=150, 50+(C158-50)*50/(150-50), C158&lt;=350, 100+(C158-150)*100/(350-150), C158&lt;=420, 200+(C158-350)*100/(420-350), TRUE, 300+(C158-420)*100/(500-420)), 1)</f>
        <v>15</v>
      </c>
      <c r="J158" s="35" cm="1">
        <f t="array" aca="1" ref="J158" ca="1">ROUND(_xlfn.IFS(D158&lt;=15.5, D158*50/15.5, D158&lt;=55.4, 50+(D158-15.5)*50/(55.4-15.5), D158&lt;=150.4, 100+(D158-55.4)*100/(150.4-55.4), D158&lt;=250.4, 200+(D158-150.4)*100/(250.4-150.4), TRUE, 300+(D158-250.4)*100/(500-250.4)), 1)</f>
        <v>120.6</v>
      </c>
      <c r="K158" s="34" cm="1">
        <f t="array" aca="1" ref="K158" ca="1">ROUND(_xlfn.IFS(E158&lt;=52, E158*50/52, E158&lt;=180, 50+(E158-52)*50/(180-52), E158&lt;=365, 100+(E158-180)*100/(365-180), E158&lt;=800, 200+(E158-365)*100/(800-365), TRUE, 300+(E158-800)*100/(1200-800)), 1)</f>
        <v>32.700000000000003</v>
      </c>
      <c r="L158" s="35" cm="1">
        <f t="array" aca="1" ref="L158" ca="1">ROUND(_xlfn.IFS(F158&lt;=4000,F158*50/4000,F158&lt;=8000,50+(F158-4000)*50/(8000-4000),F158&lt;=15000,100+(F158-8000)*100/(15000-8000),F158&lt;=30000,200+(F158-15000)*100/(30000-15000),TRUE,300+(F158-30000)*100/(45000-30000)),3)</f>
        <v>0.15</v>
      </c>
      <c r="M158" s="34" cm="1">
        <f t="array" aca="1" ref="M158" ca="1">ROUND(_xlfn.IFS(G158&lt;=120,G158*50/120,G158&lt;=235,50+(G158-120)*50/(235-120),G158&lt;=400,100+(G158-235)*100/(400-235),G158&lt;=800,200+(G158-400)*100/(800-400),TRUE,300+(G158-800)*100/(1000-800)),1)</f>
        <v>7.9</v>
      </c>
      <c r="N158" s="35" cm="1">
        <f t="array" aca="1" ref="N158" ca="1">ROUND(_xlfn.IFS(H158&lt;=80,H158*50/80,H158&lt;=200,50+(H158-80)*50/(200-80),H158&lt;=1130,100+(H158-200)*100/(1130-200),H158&lt;=2260,200+(H158-1130)*100/(2260-1130),TRUE,300+(H158-2260)*100/(3000-2260)),1)</f>
        <v>23.1</v>
      </c>
      <c r="O158" s="32">
        <f t="shared" ca="1" si="5"/>
        <v>120.6</v>
      </c>
      <c r="P158" s="33" t="str">
        <f t="shared" ca="1" si="6"/>
        <v>PM2,5</v>
      </c>
      <c r="Q158" s="42" t="str" cm="1">
        <f t="array" aca="1" ref="Q158" ca="1">_xlfn.IFS(O158&lt;=50,"Baik", O158&lt;=100,"Sedang", O158&lt;=200,"Tidak Sehat", O158&lt;=300,"Sangat Tidak Sehat", TRUE,"Berbahaya")</f>
        <v>Tidak Sehat</v>
      </c>
    </row>
    <row r="159" spans="1:17" x14ac:dyDescent="0.25">
      <c r="A159" s="41">
        <v>202305</v>
      </c>
      <c r="B159" s="33" t="s">
        <v>165</v>
      </c>
      <c r="C159" s="32">
        <f ca="1">ROUND('PM10'!$H$8*(-LN(1-RAND()))^(1/'PM10'!$H$7),0)</f>
        <v>47</v>
      </c>
      <c r="D159" s="35">
        <f ca="1">ROUND('PM2,5'!$H$8*(-LN(1-RAND()))^(1/'PM2,5'!$H$7),0)</f>
        <v>65</v>
      </c>
      <c r="E159" s="32">
        <f ca="1">ROUND(_xlfn.NORM.INV(RAND(),'SO2'!$H$4,'SO2'!$H$6),0)</f>
        <v>52</v>
      </c>
      <c r="F159" s="33">
        <f ca="1">ROUND(_xlfn.NORM.INV(RAND(),CO!$H$4,CO!$H$6),0)</f>
        <v>10</v>
      </c>
      <c r="G159" s="34">
        <f ca="1">ROUND('O3'!$H$8*(-LN(1-RAND()))^(1/'O3'!$H$7),0)</f>
        <v>26</v>
      </c>
      <c r="H159" s="33">
        <f ca="1">ROUND(_xlfn.NORM.INV(RAND(),'NO2'!$H$4,'NO2'!$H$6),0)</f>
        <v>14</v>
      </c>
      <c r="I159" s="34" cm="1">
        <f t="array" aca="1" ref="I159" ca="1">ROUND(_xlfn.IFS(C159&lt;=50, C159, C159&lt;=150, 50+(C159-50)*50/(150-50), C159&lt;=350, 100+(C159-150)*100/(350-150), C159&lt;=420, 200+(C159-350)*100/(420-350), TRUE, 300+(C159-420)*100/(500-420)), 1)</f>
        <v>47</v>
      </c>
      <c r="J159" s="35" cm="1">
        <f t="array" aca="1" ref="J159" ca="1">ROUND(_xlfn.IFS(D159&lt;=15.5, D159*50/15.5, D159&lt;=55.4, 50+(D159-15.5)*50/(55.4-15.5), D159&lt;=150.4, 100+(D159-55.4)*100/(150.4-55.4), D159&lt;=250.4, 200+(D159-150.4)*100/(250.4-150.4), TRUE, 300+(D159-250.4)*100/(500-250.4)), 1)</f>
        <v>110.1</v>
      </c>
      <c r="K159" s="34" cm="1">
        <f t="array" aca="1" ref="K159" ca="1">ROUND(_xlfn.IFS(E159&lt;=52, E159*50/52, E159&lt;=180, 50+(E159-52)*50/(180-52), E159&lt;=365, 100+(E159-180)*100/(365-180), E159&lt;=800, 200+(E159-365)*100/(800-365), TRUE, 300+(E159-800)*100/(1200-800)), 1)</f>
        <v>50</v>
      </c>
      <c r="L159" s="35" cm="1">
        <f t="array" aca="1" ref="L159" ca="1">ROUND(_xlfn.IFS(F159&lt;=4000,F159*50/4000,F159&lt;=8000,50+(F159-4000)*50/(8000-4000),F159&lt;=15000,100+(F159-8000)*100/(15000-8000),F159&lt;=30000,200+(F159-15000)*100/(30000-15000),TRUE,300+(F159-30000)*100/(45000-30000)),3)</f>
        <v>0.125</v>
      </c>
      <c r="M159" s="34" cm="1">
        <f t="array" aca="1" ref="M159" ca="1">ROUND(_xlfn.IFS(G159&lt;=120,G159*50/120,G159&lt;=235,50+(G159-120)*50/(235-120),G159&lt;=400,100+(G159-235)*100/(400-235),G159&lt;=800,200+(G159-400)*100/(800-400),TRUE,300+(G159-800)*100/(1000-800)),1)</f>
        <v>10.8</v>
      </c>
      <c r="N159" s="35" cm="1">
        <f t="array" aca="1" ref="N159" ca="1">ROUND(_xlfn.IFS(H159&lt;=80,H159*50/80,H159&lt;=200,50+(H159-80)*50/(200-80),H159&lt;=1130,100+(H159-200)*100/(1130-200),H159&lt;=2260,200+(H159-1130)*100/(2260-1130),TRUE,300+(H159-2260)*100/(3000-2260)),1)</f>
        <v>8.8000000000000007</v>
      </c>
      <c r="O159" s="32">
        <f t="shared" ca="1" si="5"/>
        <v>110.1</v>
      </c>
      <c r="P159" s="33" t="str">
        <f t="shared" ca="1" si="6"/>
        <v>PM2,5</v>
      </c>
      <c r="Q159" s="42" t="str" cm="1">
        <f t="array" aca="1" ref="Q159" ca="1">_xlfn.IFS(O159&lt;=50,"Baik", O159&lt;=100,"Sedang", O159&lt;=200,"Tidak Sehat", O159&lt;=300,"Sangat Tidak Sehat", TRUE,"Berbahaya")</f>
        <v>Tidak Sehat</v>
      </c>
    </row>
    <row r="160" spans="1:17" x14ac:dyDescent="0.25">
      <c r="A160" s="41">
        <v>202305</v>
      </c>
      <c r="B160" s="33" t="s">
        <v>166</v>
      </c>
      <c r="C160" s="32">
        <f ca="1">ROUND('PM10'!$H$8*(-LN(1-RAND()))^(1/'PM10'!$H$7),0)</f>
        <v>62</v>
      </c>
      <c r="D160" s="35">
        <f ca="1">ROUND('PM2,5'!$H$8*(-LN(1-RAND()))^(1/'PM2,5'!$H$7),0)</f>
        <v>44</v>
      </c>
      <c r="E160" s="32">
        <f ca="1">ROUND(_xlfn.NORM.INV(RAND(),'SO2'!$H$4,'SO2'!$H$6),0)</f>
        <v>44</v>
      </c>
      <c r="F160" s="33">
        <f ca="1">ROUND(_xlfn.NORM.INV(RAND(),CO!$H$4,CO!$H$6),0)</f>
        <v>13</v>
      </c>
      <c r="G160" s="34">
        <f ca="1">ROUND('O3'!$H$8*(-LN(1-RAND()))^(1/'O3'!$H$7),0)</f>
        <v>30</v>
      </c>
      <c r="H160" s="33">
        <f ca="1">ROUND(_xlfn.NORM.INV(RAND(),'NO2'!$H$4,'NO2'!$H$6),0)</f>
        <v>34</v>
      </c>
      <c r="I160" s="34" cm="1">
        <f t="array" aca="1" ref="I160" ca="1">ROUND(_xlfn.IFS(C160&lt;=50, C160, C160&lt;=150, 50+(C160-50)*50/(150-50), C160&lt;=350, 100+(C160-150)*100/(350-150), C160&lt;=420, 200+(C160-350)*100/(420-350), TRUE, 300+(C160-420)*100/(500-420)), 1)</f>
        <v>56</v>
      </c>
      <c r="J160" s="35" cm="1">
        <f t="array" aca="1" ref="J160" ca="1">ROUND(_xlfn.IFS(D160&lt;=15.5, D160*50/15.5, D160&lt;=55.4, 50+(D160-15.5)*50/(55.4-15.5), D160&lt;=150.4, 100+(D160-55.4)*100/(150.4-55.4), D160&lt;=250.4, 200+(D160-150.4)*100/(250.4-150.4), TRUE, 300+(D160-250.4)*100/(500-250.4)), 1)</f>
        <v>85.7</v>
      </c>
      <c r="K160" s="34" cm="1">
        <f t="array" aca="1" ref="K160" ca="1">ROUND(_xlfn.IFS(E160&lt;=52, E160*50/52, E160&lt;=180, 50+(E160-52)*50/(180-52), E160&lt;=365, 100+(E160-180)*100/(365-180), E160&lt;=800, 200+(E160-365)*100/(800-365), TRUE, 300+(E160-800)*100/(1200-800)), 1)</f>
        <v>42.3</v>
      </c>
      <c r="L160" s="35" cm="1">
        <f t="array" aca="1" ref="L160" ca="1">ROUND(_xlfn.IFS(F160&lt;=4000,F160*50/4000,F160&lt;=8000,50+(F160-4000)*50/(8000-4000),F160&lt;=15000,100+(F160-8000)*100/(15000-8000),F160&lt;=30000,200+(F160-15000)*100/(30000-15000),TRUE,300+(F160-30000)*100/(45000-30000)),3)</f>
        <v>0.16300000000000001</v>
      </c>
      <c r="M160" s="34" cm="1">
        <f t="array" aca="1" ref="M160" ca="1">ROUND(_xlfn.IFS(G160&lt;=120,G160*50/120,G160&lt;=235,50+(G160-120)*50/(235-120),G160&lt;=400,100+(G160-235)*100/(400-235),G160&lt;=800,200+(G160-400)*100/(800-400),TRUE,300+(G160-800)*100/(1000-800)),1)</f>
        <v>12.5</v>
      </c>
      <c r="N160" s="35" cm="1">
        <f t="array" aca="1" ref="N160" ca="1">ROUND(_xlfn.IFS(H160&lt;=80,H160*50/80,H160&lt;=200,50+(H160-80)*50/(200-80),H160&lt;=1130,100+(H160-200)*100/(1130-200),H160&lt;=2260,200+(H160-1130)*100/(2260-1130),TRUE,300+(H160-2260)*100/(3000-2260)),1)</f>
        <v>21.3</v>
      </c>
      <c r="O160" s="32">
        <f t="shared" ca="1" si="5"/>
        <v>85.7</v>
      </c>
      <c r="P160" s="33" t="str">
        <f t="shared" ca="1" si="6"/>
        <v>PM2,5</v>
      </c>
      <c r="Q160" s="42" t="str" cm="1">
        <f t="array" aca="1" ref="Q160" ca="1">_xlfn.IFS(O160&lt;=50,"Baik", O160&lt;=100,"Sedang", O160&lt;=200,"Tidak Sehat", O160&lt;=300,"Sangat Tidak Sehat", TRUE,"Berbahaya")</f>
        <v>Sedang</v>
      </c>
    </row>
    <row r="161" spans="1:17" x14ac:dyDescent="0.25">
      <c r="A161" s="41">
        <v>202305</v>
      </c>
      <c r="B161" s="33" t="s">
        <v>167</v>
      </c>
      <c r="C161" s="32">
        <f ca="1">ROUND('PM10'!$H$8*(-LN(1-RAND()))^(1/'PM10'!$H$7),0)</f>
        <v>39</v>
      </c>
      <c r="D161" s="35">
        <f ca="1">ROUND('PM2,5'!$H$8*(-LN(1-RAND()))^(1/'PM2,5'!$H$7),0)</f>
        <v>94</v>
      </c>
      <c r="E161" s="32">
        <f ca="1">ROUND(_xlfn.NORM.INV(RAND(),'SO2'!$H$4,'SO2'!$H$6),0)</f>
        <v>47</v>
      </c>
      <c r="F161" s="33">
        <f ca="1">ROUND(_xlfn.NORM.INV(RAND(),CO!$H$4,CO!$H$6),0)</f>
        <v>12</v>
      </c>
      <c r="G161" s="34">
        <f ca="1">ROUND('O3'!$H$8*(-LN(1-RAND()))^(1/'O3'!$H$7),0)</f>
        <v>17</v>
      </c>
      <c r="H161" s="33">
        <f ca="1">ROUND(_xlfn.NORM.INV(RAND(),'NO2'!$H$4,'NO2'!$H$6),0)</f>
        <v>17</v>
      </c>
      <c r="I161" s="34" cm="1">
        <f t="array" aca="1" ref="I161" ca="1">ROUND(_xlfn.IFS(C161&lt;=50, C161, C161&lt;=150, 50+(C161-50)*50/(150-50), C161&lt;=350, 100+(C161-150)*100/(350-150), C161&lt;=420, 200+(C161-350)*100/(420-350), TRUE, 300+(C161-420)*100/(500-420)), 1)</f>
        <v>39</v>
      </c>
      <c r="J161" s="35" cm="1">
        <f t="array" aca="1" ref="J161" ca="1">ROUND(_xlfn.IFS(D161&lt;=15.5, D161*50/15.5, D161&lt;=55.4, 50+(D161-15.5)*50/(55.4-15.5), D161&lt;=150.4, 100+(D161-55.4)*100/(150.4-55.4), D161&lt;=250.4, 200+(D161-150.4)*100/(250.4-150.4), TRUE, 300+(D161-250.4)*100/(500-250.4)), 1)</f>
        <v>140.6</v>
      </c>
      <c r="K161" s="34" cm="1">
        <f t="array" aca="1" ref="K161" ca="1">ROUND(_xlfn.IFS(E161&lt;=52, E161*50/52, E161&lt;=180, 50+(E161-52)*50/(180-52), E161&lt;=365, 100+(E161-180)*100/(365-180), E161&lt;=800, 200+(E161-365)*100/(800-365), TRUE, 300+(E161-800)*100/(1200-800)), 1)</f>
        <v>45.2</v>
      </c>
      <c r="L161" s="35" cm="1">
        <f t="array" aca="1" ref="L161" ca="1">ROUND(_xlfn.IFS(F161&lt;=4000,F161*50/4000,F161&lt;=8000,50+(F161-4000)*50/(8000-4000),F161&lt;=15000,100+(F161-8000)*100/(15000-8000),F161&lt;=30000,200+(F161-15000)*100/(30000-15000),TRUE,300+(F161-30000)*100/(45000-30000)),3)</f>
        <v>0.15</v>
      </c>
      <c r="M161" s="34" cm="1">
        <f t="array" aca="1" ref="M161" ca="1">ROUND(_xlfn.IFS(G161&lt;=120,G161*50/120,G161&lt;=235,50+(G161-120)*50/(235-120),G161&lt;=400,100+(G161-235)*100/(400-235),G161&lt;=800,200+(G161-400)*100/(800-400),TRUE,300+(G161-800)*100/(1000-800)),1)</f>
        <v>7.1</v>
      </c>
      <c r="N161" s="35" cm="1">
        <f t="array" aca="1" ref="N161" ca="1">ROUND(_xlfn.IFS(H161&lt;=80,H161*50/80,H161&lt;=200,50+(H161-80)*50/(200-80),H161&lt;=1130,100+(H161-200)*100/(1130-200),H161&lt;=2260,200+(H161-1130)*100/(2260-1130),TRUE,300+(H161-2260)*100/(3000-2260)),1)</f>
        <v>10.6</v>
      </c>
      <c r="O161" s="32">
        <f t="shared" ca="1" si="5"/>
        <v>140.6</v>
      </c>
      <c r="P161" s="33" t="str">
        <f t="shared" ca="1" si="6"/>
        <v>PM2,5</v>
      </c>
      <c r="Q161" s="42" t="str" cm="1">
        <f t="array" aca="1" ref="Q161" ca="1">_xlfn.IFS(O161&lt;=50,"Baik", O161&lt;=100,"Sedang", O161&lt;=200,"Tidak Sehat", O161&lt;=300,"Sangat Tidak Sehat", TRUE,"Berbahaya")</f>
        <v>Tidak Sehat</v>
      </c>
    </row>
    <row r="162" spans="1:17" x14ac:dyDescent="0.25">
      <c r="A162" s="41">
        <v>202305</v>
      </c>
      <c r="B162" s="33" t="s">
        <v>168</v>
      </c>
      <c r="C162" s="32">
        <f ca="1">ROUND('PM10'!$H$8*(-LN(1-RAND()))^(1/'PM10'!$H$7),0)</f>
        <v>43</v>
      </c>
      <c r="D162" s="35">
        <f ca="1">ROUND('PM2,5'!$H$8*(-LN(1-RAND()))^(1/'PM2,5'!$H$7),0)</f>
        <v>57</v>
      </c>
      <c r="E162" s="32">
        <f ca="1">ROUND(_xlfn.NORM.INV(RAND(),'SO2'!$H$4,'SO2'!$H$6),0)</f>
        <v>43</v>
      </c>
      <c r="F162" s="33">
        <f ca="1">ROUND(_xlfn.NORM.INV(RAND(),CO!$H$4,CO!$H$6),0)</f>
        <v>9</v>
      </c>
      <c r="G162" s="34">
        <f ca="1">ROUND('O3'!$H$8*(-LN(1-RAND()))^(1/'O3'!$H$7),0)</f>
        <v>12</v>
      </c>
      <c r="H162" s="33">
        <f ca="1">ROUND(_xlfn.NORM.INV(RAND(),'NO2'!$H$4,'NO2'!$H$6),0)</f>
        <v>30</v>
      </c>
      <c r="I162" s="34" cm="1">
        <f t="array" aca="1" ref="I162" ca="1">ROUND(_xlfn.IFS(C162&lt;=50, C162, C162&lt;=150, 50+(C162-50)*50/(150-50), C162&lt;=350, 100+(C162-150)*100/(350-150), C162&lt;=420, 200+(C162-350)*100/(420-350), TRUE, 300+(C162-420)*100/(500-420)), 1)</f>
        <v>43</v>
      </c>
      <c r="J162" s="35" cm="1">
        <f t="array" aca="1" ref="J162" ca="1">ROUND(_xlfn.IFS(D162&lt;=15.5, D162*50/15.5, D162&lt;=55.4, 50+(D162-15.5)*50/(55.4-15.5), D162&lt;=150.4, 100+(D162-55.4)*100/(150.4-55.4), D162&lt;=250.4, 200+(D162-150.4)*100/(250.4-150.4), TRUE, 300+(D162-250.4)*100/(500-250.4)), 1)</f>
        <v>101.7</v>
      </c>
      <c r="K162" s="34" cm="1">
        <f t="array" aca="1" ref="K162" ca="1">ROUND(_xlfn.IFS(E162&lt;=52, E162*50/52, E162&lt;=180, 50+(E162-52)*50/(180-52), E162&lt;=365, 100+(E162-180)*100/(365-180), E162&lt;=800, 200+(E162-365)*100/(800-365), TRUE, 300+(E162-800)*100/(1200-800)), 1)</f>
        <v>41.3</v>
      </c>
      <c r="L162" s="35" cm="1">
        <f t="array" aca="1" ref="L162" ca="1">ROUND(_xlfn.IFS(F162&lt;=4000,F162*50/4000,F162&lt;=8000,50+(F162-4000)*50/(8000-4000),F162&lt;=15000,100+(F162-8000)*100/(15000-8000),F162&lt;=30000,200+(F162-15000)*100/(30000-15000),TRUE,300+(F162-30000)*100/(45000-30000)),3)</f>
        <v>0.113</v>
      </c>
      <c r="M162" s="34" cm="1">
        <f t="array" aca="1" ref="M162" ca="1">ROUND(_xlfn.IFS(G162&lt;=120,G162*50/120,G162&lt;=235,50+(G162-120)*50/(235-120),G162&lt;=400,100+(G162-235)*100/(400-235),G162&lt;=800,200+(G162-400)*100/(800-400),TRUE,300+(G162-800)*100/(1000-800)),1)</f>
        <v>5</v>
      </c>
      <c r="N162" s="35" cm="1">
        <f t="array" aca="1" ref="N162" ca="1">ROUND(_xlfn.IFS(H162&lt;=80,H162*50/80,H162&lt;=200,50+(H162-80)*50/(200-80),H162&lt;=1130,100+(H162-200)*100/(1130-200),H162&lt;=2260,200+(H162-1130)*100/(2260-1130),TRUE,300+(H162-2260)*100/(3000-2260)),1)</f>
        <v>18.8</v>
      </c>
      <c r="O162" s="32">
        <f t="shared" ca="1" si="5"/>
        <v>101.7</v>
      </c>
      <c r="P162" s="33" t="str">
        <f t="shared" ca="1" si="6"/>
        <v>PM2,5</v>
      </c>
      <c r="Q162" s="42" t="str" cm="1">
        <f t="array" aca="1" ref="Q162" ca="1">_xlfn.IFS(O162&lt;=50,"Baik", O162&lt;=100,"Sedang", O162&lt;=200,"Tidak Sehat", O162&lt;=300,"Sangat Tidak Sehat", TRUE,"Berbahaya")</f>
        <v>Tidak Sehat</v>
      </c>
    </row>
    <row r="163" spans="1:17" x14ac:dyDescent="0.25">
      <c r="A163" s="41">
        <v>202305</v>
      </c>
      <c r="B163" s="33" t="s">
        <v>169</v>
      </c>
      <c r="C163" s="32">
        <f ca="1">ROUND('PM10'!$H$8*(-LN(1-RAND()))^(1/'PM10'!$H$7),0)</f>
        <v>53</v>
      </c>
      <c r="D163" s="35">
        <f ca="1">ROUND('PM2,5'!$H$8*(-LN(1-RAND()))^(1/'PM2,5'!$H$7),0)</f>
        <v>43</v>
      </c>
      <c r="E163" s="32">
        <f ca="1">ROUND(_xlfn.NORM.INV(RAND(),'SO2'!$H$4,'SO2'!$H$6),0)</f>
        <v>42</v>
      </c>
      <c r="F163" s="33">
        <f ca="1">ROUND(_xlfn.NORM.INV(RAND(),CO!$H$4,CO!$H$6),0)</f>
        <v>10</v>
      </c>
      <c r="G163" s="34">
        <f ca="1">ROUND('O3'!$H$8*(-LN(1-RAND()))^(1/'O3'!$H$7),0)</f>
        <v>16</v>
      </c>
      <c r="H163" s="33">
        <f ca="1">ROUND(_xlfn.NORM.INV(RAND(),'NO2'!$H$4,'NO2'!$H$6),0)</f>
        <v>24</v>
      </c>
      <c r="I163" s="34" cm="1">
        <f t="array" aca="1" ref="I163" ca="1">ROUND(_xlfn.IFS(C163&lt;=50, C163, C163&lt;=150, 50+(C163-50)*50/(150-50), C163&lt;=350, 100+(C163-150)*100/(350-150), C163&lt;=420, 200+(C163-350)*100/(420-350), TRUE, 300+(C163-420)*100/(500-420)), 1)</f>
        <v>51.5</v>
      </c>
      <c r="J163" s="35" cm="1">
        <f t="array" aca="1" ref="J163" ca="1">ROUND(_xlfn.IFS(D163&lt;=15.5, D163*50/15.5, D163&lt;=55.4, 50+(D163-15.5)*50/(55.4-15.5), D163&lt;=150.4, 100+(D163-55.4)*100/(150.4-55.4), D163&lt;=250.4, 200+(D163-150.4)*100/(250.4-150.4), TRUE, 300+(D163-250.4)*100/(500-250.4)), 1)</f>
        <v>84.5</v>
      </c>
      <c r="K163" s="34" cm="1">
        <f t="array" aca="1" ref="K163" ca="1">ROUND(_xlfn.IFS(E163&lt;=52, E163*50/52, E163&lt;=180, 50+(E163-52)*50/(180-52), E163&lt;=365, 100+(E163-180)*100/(365-180), E163&lt;=800, 200+(E163-365)*100/(800-365), TRUE, 300+(E163-800)*100/(1200-800)), 1)</f>
        <v>40.4</v>
      </c>
      <c r="L163" s="35" cm="1">
        <f t="array" aca="1" ref="L163" ca="1">ROUND(_xlfn.IFS(F163&lt;=4000,F163*50/4000,F163&lt;=8000,50+(F163-4000)*50/(8000-4000),F163&lt;=15000,100+(F163-8000)*100/(15000-8000),F163&lt;=30000,200+(F163-15000)*100/(30000-15000),TRUE,300+(F163-30000)*100/(45000-30000)),3)</f>
        <v>0.125</v>
      </c>
      <c r="M163" s="34" cm="1">
        <f t="array" aca="1" ref="M163" ca="1">ROUND(_xlfn.IFS(G163&lt;=120,G163*50/120,G163&lt;=235,50+(G163-120)*50/(235-120),G163&lt;=400,100+(G163-235)*100/(400-235),G163&lt;=800,200+(G163-400)*100/(800-400),TRUE,300+(G163-800)*100/(1000-800)),1)</f>
        <v>6.7</v>
      </c>
      <c r="N163" s="35" cm="1">
        <f t="array" aca="1" ref="N163" ca="1">ROUND(_xlfn.IFS(H163&lt;=80,H163*50/80,H163&lt;=200,50+(H163-80)*50/(200-80),H163&lt;=1130,100+(H163-200)*100/(1130-200),H163&lt;=2260,200+(H163-1130)*100/(2260-1130),TRUE,300+(H163-2260)*100/(3000-2260)),1)</f>
        <v>15</v>
      </c>
      <c r="O163" s="32">
        <f t="shared" ca="1" si="5"/>
        <v>84.5</v>
      </c>
      <c r="P163" s="33" t="str">
        <f t="shared" ca="1" si="6"/>
        <v>PM2,5</v>
      </c>
      <c r="Q163" s="42" t="str" cm="1">
        <f t="array" aca="1" ref="Q163" ca="1">_xlfn.IFS(O163&lt;=50,"Baik", O163&lt;=100,"Sedang", O163&lt;=200,"Tidak Sehat", O163&lt;=300,"Sangat Tidak Sehat", TRUE,"Berbahaya")</f>
        <v>Sedang</v>
      </c>
    </row>
    <row r="164" spans="1:17" x14ac:dyDescent="0.25">
      <c r="A164" s="41">
        <v>202305</v>
      </c>
      <c r="B164" s="33" t="s">
        <v>170</v>
      </c>
      <c r="C164" s="32">
        <f ca="1">ROUND('PM10'!$H$8*(-LN(1-RAND()))^(1/'PM10'!$H$7),0)</f>
        <v>55</v>
      </c>
      <c r="D164" s="35">
        <f ca="1">ROUND('PM2,5'!$H$8*(-LN(1-RAND()))^(1/'PM2,5'!$H$7),0)</f>
        <v>86</v>
      </c>
      <c r="E164" s="32">
        <f ca="1">ROUND(_xlfn.NORM.INV(RAND(),'SO2'!$H$4,'SO2'!$H$6),0)</f>
        <v>45</v>
      </c>
      <c r="F164" s="33">
        <f ca="1">ROUND(_xlfn.NORM.INV(RAND(),CO!$H$4,CO!$H$6),0)</f>
        <v>10</v>
      </c>
      <c r="G164" s="34">
        <f ca="1">ROUND('O3'!$H$8*(-LN(1-RAND()))^(1/'O3'!$H$7),0)</f>
        <v>34</v>
      </c>
      <c r="H164" s="33">
        <f ca="1">ROUND(_xlfn.NORM.INV(RAND(),'NO2'!$H$4,'NO2'!$H$6),0)</f>
        <v>18</v>
      </c>
      <c r="I164" s="34" cm="1">
        <f t="array" aca="1" ref="I164" ca="1">ROUND(_xlfn.IFS(C164&lt;=50, C164, C164&lt;=150, 50+(C164-50)*50/(150-50), C164&lt;=350, 100+(C164-150)*100/(350-150), C164&lt;=420, 200+(C164-350)*100/(420-350), TRUE, 300+(C164-420)*100/(500-420)), 1)</f>
        <v>52.5</v>
      </c>
      <c r="J164" s="35" cm="1">
        <f t="array" aca="1" ref="J164" ca="1">ROUND(_xlfn.IFS(D164&lt;=15.5, D164*50/15.5, D164&lt;=55.4, 50+(D164-15.5)*50/(55.4-15.5), D164&lt;=150.4, 100+(D164-55.4)*100/(150.4-55.4), D164&lt;=250.4, 200+(D164-150.4)*100/(250.4-150.4), TRUE, 300+(D164-250.4)*100/(500-250.4)), 1)</f>
        <v>132.19999999999999</v>
      </c>
      <c r="K164" s="34" cm="1">
        <f t="array" aca="1" ref="K164" ca="1">ROUND(_xlfn.IFS(E164&lt;=52, E164*50/52, E164&lt;=180, 50+(E164-52)*50/(180-52), E164&lt;=365, 100+(E164-180)*100/(365-180), E164&lt;=800, 200+(E164-365)*100/(800-365), TRUE, 300+(E164-800)*100/(1200-800)), 1)</f>
        <v>43.3</v>
      </c>
      <c r="L164" s="35" cm="1">
        <f t="array" aca="1" ref="L164" ca="1">ROUND(_xlfn.IFS(F164&lt;=4000,F164*50/4000,F164&lt;=8000,50+(F164-4000)*50/(8000-4000),F164&lt;=15000,100+(F164-8000)*100/(15000-8000),F164&lt;=30000,200+(F164-15000)*100/(30000-15000),TRUE,300+(F164-30000)*100/(45000-30000)),3)</f>
        <v>0.125</v>
      </c>
      <c r="M164" s="34" cm="1">
        <f t="array" aca="1" ref="M164" ca="1">ROUND(_xlfn.IFS(G164&lt;=120,G164*50/120,G164&lt;=235,50+(G164-120)*50/(235-120),G164&lt;=400,100+(G164-235)*100/(400-235),G164&lt;=800,200+(G164-400)*100/(800-400),TRUE,300+(G164-800)*100/(1000-800)),1)</f>
        <v>14.2</v>
      </c>
      <c r="N164" s="35" cm="1">
        <f t="array" aca="1" ref="N164" ca="1">ROUND(_xlfn.IFS(H164&lt;=80,H164*50/80,H164&lt;=200,50+(H164-80)*50/(200-80),H164&lt;=1130,100+(H164-200)*100/(1130-200),H164&lt;=2260,200+(H164-1130)*100/(2260-1130),TRUE,300+(H164-2260)*100/(3000-2260)),1)</f>
        <v>11.3</v>
      </c>
      <c r="O164" s="32">
        <f t="shared" ca="1" si="5"/>
        <v>132.19999999999999</v>
      </c>
      <c r="P164" s="33" t="str">
        <f t="shared" ca="1" si="6"/>
        <v>PM2,5</v>
      </c>
      <c r="Q164" s="42" t="str" cm="1">
        <f t="array" aca="1" ref="Q164" ca="1">_xlfn.IFS(O164&lt;=50,"Baik", O164&lt;=100,"Sedang", O164&lt;=200,"Tidak Sehat", O164&lt;=300,"Sangat Tidak Sehat", TRUE,"Berbahaya")</f>
        <v>Tidak Sehat</v>
      </c>
    </row>
    <row r="165" spans="1:17" x14ac:dyDescent="0.25">
      <c r="A165" s="41">
        <v>202305</v>
      </c>
      <c r="B165" s="33" t="s">
        <v>171</v>
      </c>
      <c r="C165" s="32">
        <f ca="1">ROUND('PM10'!$H$8*(-LN(1-RAND()))^(1/'PM10'!$H$7),0)</f>
        <v>48</v>
      </c>
      <c r="D165" s="35">
        <f ca="1">ROUND('PM2,5'!$H$8*(-LN(1-RAND()))^(1/'PM2,5'!$H$7),0)</f>
        <v>95</v>
      </c>
      <c r="E165" s="32">
        <f ca="1">ROUND(_xlfn.NORM.INV(RAND(),'SO2'!$H$4,'SO2'!$H$6),0)</f>
        <v>43</v>
      </c>
      <c r="F165" s="33">
        <f ca="1">ROUND(_xlfn.NORM.INV(RAND(),CO!$H$4,CO!$H$6),0)</f>
        <v>7</v>
      </c>
      <c r="G165" s="34">
        <f ca="1">ROUND('O3'!$H$8*(-LN(1-RAND()))^(1/'O3'!$H$7),0)</f>
        <v>13</v>
      </c>
      <c r="H165" s="33">
        <f ca="1">ROUND(_xlfn.NORM.INV(RAND(),'NO2'!$H$4,'NO2'!$H$6),0)</f>
        <v>16</v>
      </c>
      <c r="I165" s="34" cm="1">
        <f t="array" aca="1" ref="I165" ca="1">ROUND(_xlfn.IFS(C165&lt;=50, C165, C165&lt;=150, 50+(C165-50)*50/(150-50), C165&lt;=350, 100+(C165-150)*100/(350-150), C165&lt;=420, 200+(C165-350)*100/(420-350), TRUE, 300+(C165-420)*100/(500-420)), 1)</f>
        <v>48</v>
      </c>
      <c r="J165" s="35" cm="1">
        <f t="array" aca="1" ref="J165" ca="1">ROUND(_xlfn.IFS(D165&lt;=15.5, D165*50/15.5, D165&lt;=55.4, 50+(D165-15.5)*50/(55.4-15.5), D165&lt;=150.4, 100+(D165-55.4)*100/(150.4-55.4), D165&lt;=250.4, 200+(D165-150.4)*100/(250.4-150.4), TRUE, 300+(D165-250.4)*100/(500-250.4)), 1)</f>
        <v>141.69999999999999</v>
      </c>
      <c r="K165" s="34" cm="1">
        <f t="array" aca="1" ref="K165" ca="1">ROUND(_xlfn.IFS(E165&lt;=52, E165*50/52, E165&lt;=180, 50+(E165-52)*50/(180-52), E165&lt;=365, 100+(E165-180)*100/(365-180), E165&lt;=800, 200+(E165-365)*100/(800-365), TRUE, 300+(E165-800)*100/(1200-800)), 1)</f>
        <v>41.3</v>
      </c>
      <c r="L165" s="35" cm="1">
        <f t="array" aca="1" ref="L165" ca="1">ROUND(_xlfn.IFS(F165&lt;=4000,F165*50/4000,F165&lt;=8000,50+(F165-4000)*50/(8000-4000),F165&lt;=15000,100+(F165-8000)*100/(15000-8000),F165&lt;=30000,200+(F165-15000)*100/(30000-15000),TRUE,300+(F165-30000)*100/(45000-30000)),3)</f>
        <v>8.7999999999999995E-2</v>
      </c>
      <c r="M165" s="34" cm="1">
        <f t="array" aca="1" ref="M165" ca="1">ROUND(_xlfn.IFS(G165&lt;=120,G165*50/120,G165&lt;=235,50+(G165-120)*50/(235-120),G165&lt;=400,100+(G165-235)*100/(400-235),G165&lt;=800,200+(G165-400)*100/(800-400),TRUE,300+(G165-800)*100/(1000-800)),1)</f>
        <v>5.4</v>
      </c>
      <c r="N165" s="35" cm="1">
        <f t="array" aca="1" ref="N165" ca="1">ROUND(_xlfn.IFS(H165&lt;=80,H165*50/80,H165&lt;=200,50+(H165-80)*50/(200-80),H165&lt;=1130,100+(H165-200)*100/(1130-200),H165&lt;=2260,200+(H165-1130)*100/(2260-1130),TRUE,300+(H165-2260)*100/(3000-2260)),1)</f>
        <v>10</v>
      </c>
      <c r="O165" s="32">
        <f t="shared" ca="1" si="5"/>
        <v>141.69999999999999</v>
      </c>
      <c r="P165" s="33" t="str">
        <f t="shared" ca="1" si="6"/>
        <v>PM2,5</v>
      </c>
      <c r="Q165" s="42" t="str" cm="1">
        <f t="array" aca="1" ref="Q165" ca="1">_xlfn.IFS(O165&lt;=50,"Baik", O165&lt;=100,"Sedang", O165&lt;=200,"Tidak Sehat", O165&lt;=300,"Sangat Tidak Sehat", TRUE,"Berbahaya")</f>
        <v>Tidak Sehat</v>
      </c>
    </row>
    <row r="166" spans="1:17" x14ac:dyDescent="0.25">
      <c r="A166" s="41">
        <v>202305</v>
      </c>
      <c r="B166" s="33" t="s">
        <v>172</v>
      </c>
      <c r="C166" s="32">
        <f ca="1">ROUND('PM10'!$H$8*(-LN(1-RAND()))^(1/'PM10'!$H$7),0)</f>
        <v>40</v>
      </c>
      <c r="D166" s="35">
        <f ca="1">ROUND('PM2,5'!$H$8*(-LN(1-RAND()))^(1/'PM2,5'!$H$7),0)</f>
        <v>92</v>
      </c>
      <c r="E166" s="32">
        <f ca="1">ROUND(_xlfn.NORM.INV(RAND(),'SO2'!$H$4,'SO2'!$H$6),0)</f>
        <v>46</v>
      </c>
      <c r="F166" s="33">
        <f ca="1">ROUND(_xlfn.NORM.INV(RAND(),CO!$H$4,CO!$H$6),0)</f>
        <v>12</v>
      </c>
      <c r="G166" s="34">
        <f ca="1">ROUND('O3'!$H$8*(-LN(1-RAND()))^(1/'O3'!$H$7),0)</f>
        <v>24</v>
      </c>
      <c r="H166" s="33">
        <f ca="1">ROUND(_xlfn.NORM.INV(RAND(),'NO2'!$H$4,'NO2'!$H$6),0)</f>
        <v>27</v>
      </c>
      <c r="I166" s="34" cm="1">
        <f t="array" aca="1" ref="I166" ca="1">ROUND(_xlfn.IFS(C166&lt;=50, C166, C166&lt;=150, 50+(C166-50)*50/(150-50), C166&lt;=350, 100+(C166-150)*100/(350-150), C166&lt;=420, 200+(C166-350)*100/(420-350), TRUE, 300+(C166-420)*100/(500-420)), 1)</f>
        <v>40</v>
      </c>
      <c r="J166" s="35" cm="1">
        <f t="array" aca="1" ref="J166" ca="1">ROUND(_xlfn.IFS(D166&lt;=15.5, D166*50/15.5, D166&lt;=55.4, 50+(D166-15.5)*50/(55.4-15.5), D166&lt;=150.4, 100+(D166-55.4)*100/(150.4-55.4), D166&lt;=250.4, 200+(D166-150.4)*100/(250.4-150.4), TRUE, 300+(D166-250.4)*100/(500-250.4)), 1)</f>
        <v>138.5</v>
      </c>
      <c r="K166" s="34" cm="1">
        <f t="array" aca="1" ref="K166" ca="1">ROUND(_xlfn.IFS(E166&lt;=52, E166*50/52, E166&lt;=180, 50+(E166-52)*50/(180-52), E166&lt;=365, 100+(E166-180)*100/(365-180), E166&lt;=800, 200+(E166-365)*100/(800-365), TRUE, 300+(E166-800)*100/(1200-800)), 1)</f>
        <v>44.2</v>
      </c>
      <c r="L166" s="35" cm="1">
        <f t="array" aca="1" ref="L166" ca="1">ROUND(_xlfn.IFS(F166&lt;=4000,F166*50/4000,F166&lt;=8000,50+(F166-4000)*50/(8000-4000),F166&lt;=15000,100+(F166-8000)*100/(15000-8000),F166&lt;=30000,200+(F166-15000)*100/(30000-15000),TRUE,300+(F166-30000)*100/(45000-30000)),3)</f>
        <v>0.15</v>
      </c>
      <c r="M166" s="34" cm="1">
        <f t="array" aca="1" ref="M166" ca="1">ROUND(_xlfn.IFS(G166&lt;=120,G166*50/120,G166&lt;=235,50+(G166-120)*50/(235-120),G166&lt;=400,100+(G166-235)*100/(400-235),G166&lt;=800,200+(G166-400)*100/(800-400),TRUE,300+(G166-800)*100/(1000-800)),1)</f>
        <v>10</v>
      </c>
      <c r="N166" s="35" cm="1">
        <f t="array" aca="1" ref="N166" ca="1">ROUND(_xlfn.IFS(H166&lt;=80,H166*50/80,H166&lt;=200,50+(H166-80)*50/(200-80),H166&lt;=1130,100+(H166-200)*100/(1130-200),H166&lt;=2260,200+(H166-1130)*100/(2260-1130),TRUE,300+(H166-2260)*100/(3000-2260)),1)</f>
        <v>16.899999999999999</v>
      </c>
      <c r="O166" s="32">
        <f t="shared" ca="1" si="5"/>
        <v>138.5</v>
      </c>
      <c r="P166" s="33" t="str">
        <f t="shared" ca="1" si="6"/>
        <v>PM2,5</v>
      </c>
      <c r="Q166" s="42" t="str" cm="1">
        <f t="array" aca="1" ref="Q166" ca="1">_xlfn.IFS(O166&lt;=50,"Baik", O166&lt;=100,"Sedang", O166&lt;=200,"Tidak Sehat", O166&lt;=300,"Sangat Tidak Sehat", TRUE,"Berbahaya")</f>
        <v>Tidak Sehat</v>
      </c>
    </row>
    <row r="167" spans="1:17" x14ac:dyDescent="0.25">
      <c r="A167" s="41">
        <v>202305</v>
      </c>
      <c r="B167" s="33" t="s">
        <v>173</v>
      </c>
      <c r="C167" s="32">
        <f ca="1">ROUND('PM10'!$H$8*(-LN(1-RAND()))^(1/'PM10'!$H$7),0)</f>
        <v>51</v>
      </c>
      <c r="D167" s="35">
        <f ca="1">ROUND('PM2,5'!$H$8*(-LN(1-RAND()))^(1/'PM2,5'!$H$7),0)</f>
        <v>35</v>
      </c>
      <c r="E167" s="32">
        <f ca="1">ROUND(_xlfn.NORM.INV(RAND(),'SO2'!$H$4,'SO2'!$H$6),0)</f>
        <v>35</v>
      </c>
      <c r="F167" s="33">
        <f ca="1">ROUND(_xlfn.NORM.INV(RAND(),CO!$H$4,CO!$H$6),0)</f>
        <v>15</v>
      </c>
      <c r="G167" s="34">
        <f ca="1">ROUND('O3'!$H$8*(-LN(1-RAND()))^(1/'O3'!$H$7),0)</f>
        <v>27</v>
      </c>
      <c r="H167" s="33">
        <f ca="1">ROUND(_xlfn.NORM.INV(RAND(),'NO2'!$H$4,'NO2'!$H$6),0)</f>
        <v>35</v>
      </c>
      <c r="I167" s="34" cm="1">
        <f t="array" aca="1" ref="I167" ca="1">ROUND(_xlfn.IFS(C167&lt;=50, C167, C167&lt;=150, 50+(C167-50)*50/(150-50), C167&lt;=350, 100+(C167-150)*100/(350-150), C167&lt;=420, 200+(C167-350)*100/(420-350), TRUE, 300+(C167-420)*100/(500-420)), 1)</f>
        <v>50.5</v>
      </c>
      <c r="J167" s="35" cm="1">
        <f t="array" aca="1" ref="J167" ca="1">ROUND(_xlfn.IFS(D167&lt;=15.5, D167*50/15.5, D167&lt;=55.4, 50+(D167-15.5)*50/(55.4-15.5), D167&lt;=150.4, 100+(D167-55.4)*100/(150.4-55.4), D167&lt;=250.4, 200+(D167-150.4)*100/(250.4-150.4), TRUE, 300+(D167-250.4)*100/(500-250.4)), 1)</f>
        <v>74.400000000000006</v>
      </c>
      <c r="K167" s="34" cm="1">
        <f t="array" aca="1" ref="K167" ca="1">ROUND(_xlfn.IFS(E167&lt;=52, E167*50/52, E167&lt;=180, 50+(E167-52)*50/(180-52), E167&lt;=365, 100+(E167-180)*100/(365-180), E167&lt;=800, 200+(E167-365)*100/(800-365), TRUE, 300+(E167-800)*100/(1200-800)), 1)</f>
        <v>33.700000000000003</v>
      </c>
      <c r="L167" s="35" cm="1">
        <f t="array" aca="1" ref="L167" ca="1">ROUND(_xlfn.IFS(F167&lt;=4000,F167*50/4000,F167&lt;=8000,50+(F167-4000)*50/(8000-4000),F167&lt;=15000,100+(F167-8000)*100/(15000-8000),F167&lt;=30000,200+(F167-15000)*100/(30000-15000),TRUE,300+(F167-30000)*100/(45000-30000)),3)</f>
        <v>0.188</v>
      </c>
      <c r="M167" s="34" cm="1">
        <f t="array" aca="1" ref="M167" ca="1">ROUND(_xlfn.IFS(G167&lt;=120,G167*50/120,G167&lt;=235,50+(G167-120)*50/(235-120),G167&lt;=400,100+(G167-235)*100/(400-235),G167&lt;=800,200+(G167-400)*100/(800-400),TRUE,300+(G167-800)*100/(1000-800)),1)</f>
        <v>11.3</v>
      </c>
      <c r="N167" s="35" cm="1">
        <f t="array" aca="1" ref="N167" ca="1">ROUND(_xlfn.IFS(H167&lt;=80,H167*50/80,H167&lt;=200,50+(H167-80)*50/(200-80),H167&lt;=1130,100+(H167-200)*100/(1130-200),H167&lt;=2260,200+(H167-1130)*100/(2260-1130),TRUE,300+(H167-2260)*100/(3000-2260)),1)</f>
        <v>21.9</v>
      </c>
      <c r="O167" s="32">
        <f t="shared" ca="1" si="5"/>
        <v>74.400000000000006</v>
      </c>
      <c r="P167" s="33" t="str">
        <f t="shared" ca="1" si="6"/>
        <v>PM2,5</v>
      </c>
      <c r="Q167" s="42" t="str" cm="1">
        <f t="array" aca="1" ref="Q167" ca="1">_xlfn.IFS(O167&lt;=50,"Baik", O167&lt;=100,"Sedang", O167&lt;=200,"Tidak Sehat", O167&lt;=300,"Sangat Tidak Sehat", TRUE,"Berbahaya")</f>
        <v>Sedang</v>
      </c>
    </row>
    <row r="168" spans="1:17" x14ac:dyDescent="0.25">
      <c r="A168" s="41">
        <v>202305</v>
      </c>
      <c r="B168" s="33" t="s">
        <v>174</v>
      </c>
      <c r="C168" s="32">
        <f ca="1">ROUND('PM10'!$H$8*(-LN(1-RAND()))^(1/'PM10'!$H$7),0)</f>
        <v>51</v>
      </c>
      <c r="D168" s="35">
        <f ca="1">ROUND('PM2,5'!$H$8*(-LN(1-RAND()))^(1/'PM2,5'!$H$7),0)</f>
        <v>77</v>
      </c>
      <c r="E168" s="32">
        <f ca="1">ROUND(_xlfn.NORM.INV(RAND(),'SO2'!$H$4,'SO2'!$H$6),0)</f>
        <v>44</v>
      </c>
      <c r="F168" s="33">
        <f ca="1">ROUND(_xlfn.NORM.INV(RAND(),CO!$H$4,CO!$H$6),0)</f>
        <v>9</v>
      </c>
      <c r="G168" s="34">
        <f ca="1">ROUND('O3'!$H$8*(-LN(1-RAND()))^(1/'O3'!$H$7),0)</f>
        <v>39</v>
      </c>
      <c r="H168" s="33">
        <f ca="1">ROUND(_xlfn.NORM.INV(RAND(),'NO2'!$H$4,'NO2'!$H$6),0)</f>
        <v>29</v>
      </c>
      <c r="I168" s="34" cm="1">
        <f t="array" aca="1" ref="I168" ca="1">ROUND(_xlfn.IFS(C168&lt;=50, C168, C168&lt;=150, 50+(C168-50)*50/(150-50), C168&lt;=350, 100+(C168-150)*100/(350-150), C168&lt;=420, 200+(C168-350)*100/(420-350), TRUE, 300+(C168-420)*100/(500-420)), 1)</f>
        <v>50.5</v>
      </c>
      <c r="J168" s="35" cm="1">
        <f t="array" aca="1" ref="J168" ca="1">ROUND(_xlfn.IFS(D168&lt;=15.5, D168*50/15.5, D168&lt;=55.4, 50+(D168-15.5)*50/(55.4-15.5), D168&lt;=150.4, 100+(D168-55.4)*100/(150.4-55.4), D168&lt;=250.4, 200+(D168-150.4)*100/(250.4-150.4), TRUE, 300+(D168-250.4)*100/(500-250.4)), 1)</f>
        <v>122.7</v>
      </c>
      <c r="K168" s="34" cm="1">
        <f t="array" aca="1" ref="K168" ca="1">ROUND(_xlfn.IFS(E168&lt;=52, E168*50/52, E168&lt;=180, 50+(E168-52)*50/(180-52), E168&lt;=365, 100+(E168-180)*100/(365-180), E168&lt;=800, 200+(E168-365)*100/(800-365), TRUE, 300+(E168-800)*100/(1200-800)), 1)</f>
        <v>42.3</v>
      </c>
      <c r="L168" s="35" cm="1">
        <f t="array" aca="1" ref="L168" ca="1">ROUND(_xlfn.IFS(F168&lt;=4000,F168*50/4000,F168&lt;=8000,50+(F168-4000)*50/(8000-4000),F168&lt;=15000,100+(F168-8000)*100/(15000-8000),F168&lt;=30000,200+(F168-15000)*100/(30000-15000),TRUE,300+(F168-30000)*100/(45000-30000)),3)</f>
        <v>0.113</v>
      </c>
      <c r="M168" s="34" cm="1">
        <f t="array" aca="1" ref="M168" ca="1">ROUND(_xlfn.IFS(G168&lt;=120,G168*50/120,G168&lt;=235,50+(G168-120)*50/(235-120),G168&lt;=400,100+(G168-235)*100/(400-235),G168&lt;=800,200+(G168-400)*100/(800-400),TRUE,300+(G168-800)*100/(1000-800)),1)</f>
        <v>16.3</v>
      </c>
      <c r="N168" s="35" cm="1">
        <f t="array" aca="1" ref="N168" ca="1">ROUND(_xlfn.IFS(H168&lt;=80,H168*50/80,H168&lt;=200,50+(H168-80)*50/(200-80),H168&lt;=1130,100+(H168-200)*100/(1130-200),H168&lt;=2260,200+(H168-1130)*100/(2260-1130),TRUE,300+(H168-2260)*100/(3000-2260)),1)</f>
        <v>18.100000000000001</v>
      </c>
      <c r="O168" s="32">
        <f t="shared" ca="1" si="5"/>
        <v>122.7</v>
      </c>
      <c r="P168" s="33" t="str">
        <f t="shared" ca="1" si="6"/>
        <v>PM2,5</v>
      </c>
      <c r="Q168" s="42" t="str" cm="1">
        <f t="array" aca="1" ref="Q168" ca="1">_xlfn.IFS(O168&lt;=50,"Baik", O168&lt;=100,"Sedang", O168&lt;=200,"Tidak Sehat", O168&lt;=300,"Sangat Tidak Sehat", TRUE,"Berbahaya")</f>
        <v>Tidak Sehat</v>
      </c>
    </row>
    <row r="169" spans="1:17" x14ac:dyDescent="0.25">
      <c r="A169" s="41">
        <v>202305</v>
      </c>
      <c r="B169" s="33" t="s">
        <v>175</v>
      </c>
      <c r="C169" s="32">
        <f ca="1">ROUND('PM10'!$H$8*(-LN(1-RAND()))^(1/'PM10'!$H$7),0)</f>
        <v>52</v>
      </c>
      <c r="D169" s="35">
        <f ca="1">ROUND('PM2,5'!$H$8*(-LN(1-RAND()))^(1/'PM2,5'!$H$7),0)</f>
        <v>101</v>
      </c>
      <c r="E169" s="32">
        <f ca="1">ROUND(_xlfn.NORM.INV(RAND(),'SO2'!$H$4,'SO2'!$H$6),0)</f>
        <v>45</v>
      </c>
      <c r="F169" s="33">
        <f ca="1">ROUND(_xlfn.NORM.INV(RAND(),CO!$H$4,CO!$H$6),0)</f>
        <v>11</v>
      </c>
      <c r="G169" s="34">
        <f ca="1">ROUND('O3'!$H$8*(-LN(1-RAND()))^(1/'O3'!$H$7),0)</f>
        <v>37</v>
      </c>
      <c r="H169" s="33">
        <f ca="1">ROUND(_xlfn.NORM.INV(RAND(),'NO2'!$H$4,'NO2'!$H$6),0)</f>
        <v>9</v>
      </c>
      <c r="I169" s="34" cm="1">
        <f t="array" aca="1" ref="I169" ca="1">ROUND(_xlfn.IFS(C169&lt;=50, C169, C169&lt;=150, 50+(C169-50)*50/(150-50), C169&lt;=350, 100+(C169-150)*100/(350-150), C169&lt;=420, 200+(C169-350)*100/(420-350), TRUE, 300+(C169-420)*100/(500-420)), 1)</f>
        <v>51</v>
      </c>
      <c r="J169" s="35" cm="1">
        <f t="array" aca="1" ref="J169" ca="1">ROUND(_xlfn.IFS(D169&lt;=15.5, D169*50/15.5, D169&lt;=55.4, 50+(D169-15.5)*50/(55.4-15.5), D169&lt;=150.4, 100+(D169-55.4)*100/(150.4-55.4), D169&lt;=250.4, 200+(D169-150.4)*100/(250.4-150.4), TRUE, 300+(D169-250.4)*100/(500-250.4)), 1)</f>
        <v>148</v>
      </c>
      <c r="K169" s="34" cm="1">
        <f t="array" aca="1" ref="K169" ca="1">ROUND(_xlfn.IFS(E169&lt;=52, E169*50/52, E169&lt;=180, 50+(E169-52)*50/(180-52), E169&lt;=365, 100+(E169-180)*100/(365-180), E169&lt;=800, 200+(E169-365)*100/(800-365), TRUE, 300+(E169-800)*100/(1200-800)), 1)</f>
        <v>43.3</v>
      </c>
      <c r="L169" s="35" cm="1">
        <f t="array" aca="1" ref="L169" ca="1">ROUND(_xlfn.IFS(F169&lt;=4000,F169*50/4000,F169&lt;=8000,50+(F169-4000)*50/(8000-4000),F169&lt;=15000,100+(F169-8000)*100/(15000-8000),F169&lt;=30000,200+(F169-15000)*100/(30000-15000),TRUE,300+(F169-30000)*100/(45000-30000)),3)</f>
        <v>0.13800000000000001</v>
      </c>
      <c r="M169" s="34" cm="1">
        <f t="array" aca="1" ref="M169" ca="1">ROUND(_xlfn.IFS(G169&lt;=120,G169*50/120,G169&lt;=235,50+(G169-120)*50/(235-120),G169&lt;=400,100+(G169-235)*100/(400-235),G169&lt;=800,200+(G169-400)*100/(800-400),TRUE,300+(G169-800)*100/(1000-800)),1)</f>
        <v>15.4</v>
      </c>
      <c r="N169" s="35" cm="1">
        <f t="array" aca="1" ref="N169" ca="1">ROUND(_xlfn.IFS(H169&lt;=80,H169*50/80,H169&lt;=200,50+(H169-80)*50/(200-80),H169&lt;=1130,100+(H169-200)*100/(1130-200),H169&lt;=2260,200+(H169-1130)*100/(2260-1130),TRUE,300+(H169-2260)*100/(3000-2260)),1)</f>
        <v>5.6</v>
      </c>
      <c r="O169" s="32">
        <f t="shared" ca="1" si="5"/>
        <v>148</v>
      </c>
      <c r="P169" s="33" t="str">
        <f t="shared" ca="1" si="6"/>
        <v>PM2,5</v>
      </c>
      <c r="Q169" s="42" t="str" cm="1">
        <f t="array" aca="1" ref="Q169" ca="1">_xlfn.IFS(O169&lt;=50,"Baik", O169&lt;=100,"Sedang", O169&lt;=200,"Tidak Sehat", O169&lt;=300,"Sangat Tidak Sehat", TRUE,"Berbahaya")</f>
        <v>Tidak Sehat</v>
      </c>
    </row>
    <row r="170" spans="1:17" x14ac:dyDescent="0.25">
      <c r="A170" s="41">
        <v>202305</v>
      </c>
      <c r="B170" s="33" t="s">
        <v>176</v>
      </c>
      <c r="C170" s="32">
        <f ca="1">ROUND('PM10'!$H$8*(-LN(1-RAND()))^(1/'PM10'!$H$7),0)</f>
        <v>32</v>
      </c>
      <c r="D170" s="35">
        <f ca="1">ROUND('PM2,5'!$H$8*(-LN(1-RAND()))^(1/'PM2,5'!$H$7),0)</f>
        <v>56</v>
      </c>
      <c r="E170" s="32">
        <f ca="1">ROUND(_xlfn.NORM.INV(RAND(),'SO2'!$H$4,'SO2'!$H$6),0)</f>
        <v>49</v>
      </c>
      <c r="F170" s="33">
        <f ca="1">ROUND(_xlfn.NORM.INV(RAND(),CO!$H$4,CO!$H$6),0)</f>
        <v>8</v>
      </c>
      <c r="G170" s="34">
        <f ca="1">ROUND('O3'!$H$8*(-LN(1-RAND()))^(1/'O3'!$H$7),0)</f>
        <v>17</v>
      </c>
      <c r="H170" s="33">
        <f ca="1">ROUND(_xlfn.NORM.INV(RAND(),'NO2'!$H$4,'NO2'!$H$6),0)</f>
        <v>19</v>
      </c>
      <c r="I170" s="34" cm="1">
        <f t="array" aca="1" ref="I170" ca="1">ROUND(_xlfn.IFS(C170&lt;=50, C170, C170&lt;=150, 50+(C170-50)*50/(150-50), C170&lt;=350, 100+(C170-150)*100/(350-150), C170&lt;=420, 200+(C170-350)*100/(420-350), TRUE, 300+(C170-420)*100/(500-420)), 1)</f>
        <v>32</v>
      </c>
      <c r="J170" s="35" cm="1">
        <f t="array" aca="1" ref="J170" ca="1">ROUND(_xlfn.IFS(D170&lt;=15.5, D170*50/15.5, D170&lt;=55.4, 50+(D170-15.5)*50/(55.4-15.5), D170&lt;=150.4, 100+(D170-55.4)*100/(150.4-55.4), D170&lt;=250.4, 200+(D170-150.4)*100/(250.4-150.4), TRUE, 300+(D170-250.4)*100/(500-250.4)), 1)</f>
        <v>100.6</v>
      </c>
      <c r="K170" s="34" cm="1">
        <f t="array" aca="1" ref="K170" ca="1">ROUND(_xlfn.IFS(E170&lt;=52, E170*50/52, E170&lt;=180, 50+(E170-52)*50/(180-52), E170&lt;=365, 100+(E170-180)*100/(365-180), E170&lt;=800, 200+(E170-365)*100/(800-365), TRUE, 300+(E170-800)*100/(1200-800)), 1)</f>
        <v>47.1</v>
      </c>
      <c r="L170" s="35" cm="1">
        <f t="array" aca="1" ref="L170" ca="1">ROUND(_xlfn.IFS(F170&lt;=4000,F170*50/4000,F170&lt;=8000,50+(F170-4000)*50/(8000-4000),F170&lt;=15000,100+(F170-8000)*100/(15000-8000),F170&lt;=30000,200+(F170-15000)*100/(30000-15000),TRUE,300+(F170-30000)*100/(45000-30000)),3)</f>
        <v>0.1</v>
      </c>
      <c r="M170" s="34" cm="1">
        <f t="array" aca="1" ref="M170" ca="1">ROUND(_xlfn.IFS(G170&lt;=120,G170*50/120,G170&lt;=235,50+(G170-120)*50/(235-120),G170&lt;=400,100+(G170-235)*100/(400-235),G170&lt;=800,200+(G170-400)*100/(800-400),TRUE,300+(G170-800)*100/(1000-800)),1)</f>
        <v>7.1</v>
      </c>
      <c r="N170" s="35" cm="1">
        <f t="array" aca="1" ref="N170" ca="1">ROUND(_xlfn.IFS(H170&lt;=80,H170*50/80,H170&lt;=200,50+(H170-80)*50/(200-80),H170&lt;=1130,100+(H170-200)*100/(1130-200),H170&lt;=2260,200+(H170-1130)*100/(2260-1130),TRUE,300+(H170-2260)*100/(3000-2260)),1)</f>
        <v>11.9</v>
      </c>
      <c r="O170" s="32">
        <f t="shared" ca="1" si="5"/>
        <v>100.6</v>
      </c>
      <c r="P170" s="33" t="str">
        <f t="shared" ca="1" si="6"/>
        <v>PM2,5</v>
      </c>
      <c r="Q170" s="42" t="str" cm="1">
        <f t="array" aca="1" ref="Q170" ca="1">_xlfn.IFS(O170&lt;=50,"Baik", O170&lt;=100,"Sedang", O170&lt;=200,"Tidak Sehat", O170&lt;=300,"Sangat Tidak Sehat", TRUE,"Berbahaya")</f>
        <v>Tidak Sehat</v>
      </c>
    </row>
    <row r="171" spans="1:17" x14ac:dyDescent="0.25">
      <c r="A171" s="41">
        <v>202305</v>
      </c>
      <c r="B171" s="33" t="s">
        <v>177</v>
      </c>
      <c r="C171" s="32">
        <f ca="1">ROUND('PM10'!$H$8*(-LN(1-RAND()))^(1/'PM10'!$H$7),0)</f>
        <v>51</v>
      </c>
      <c r="D171" s="35">
        <f ca="1">ROUND('PM2,5'!$H$8*(-LN(1-RAND()))^(1/'PM2,5'!$H$7),0)</f>
        <v>70</v>
      </c>
      <c r="E171" s="32">
        <f ca="1">ROUND(_xlfn.NORM.INV(RAND(),'SO2'!$H$4,'SO2'!$H$6),0)</f>
        <v>48</v>
      </c>
      <c r="F171" s="33">
        <f ca="1">ROUND(_xlfn.NORM.INV(RAND(),CO!$H$4,CO!$H$6),0)</f>
        <v>15</v>
      </c>
      <c r="G171" s="34">
        <f ca="1">ROUND('O3'!$H$8*(-LN(1-RAND()))^(1/'O3'!$H$7),0)</f>
        <v>28</v>
      </c>
      <c r="H171" s="33">
        <f ca="1">ROUND(_xlfn.NORM.INV(RAND(),'NO2'!$H$4,'NO2'!$H$6),0)</f>
        <v>25</v>
      </c>
      <c r="I171" s="34" cm="1">
        <f t="array" aca="1" ref="I171" ca="1">ROUND(_xlfn.IFS(C171&lt;=50, C171, C171&lt;=150, 50+(C171-50)*50/(150-50), C171&lt;=350, 100+(C171-150)*100/(350-150), C171&lt;=420, 200+(C171-350)*100/(420-350), TRUE, 300+(C171-420)*100/(500-420)), 1)</f>
        <v>50.5</v>
      </c>
      <c r="J171" s="35" cm="1">
        <f t="array" aca="1" ref="J171" ca="1">ROUND(_xlfn.IFS(D171&lt;=15.5, D171*50/15.5, D171&lt;=55.4, 50+(D171-15.5)*50/(55.4-15.5), D171&lt;=150.4, 100+(D171-55.4)*100/(150.4-55.4), D171&lt;=250.4, 200+(D171-150.4)*100/(250.4-150.4), TRUE, 300+(D171-250.4)*100/(500-250.4)), 1)</f>
        <v>115.4</v>
      </c>
      <c r="K171" s="34" cm="1">
        <f t="array" aca="1" ref="K171" ca="1">ROUND(_xlfn.IFS(E171&lt;=52, E171*50/52, E171&lt;=180, 50+(E171-52)*50/(180-52), E171&lt;=365, 100+(E171-180)*100/(365-180), E171&lt;=800, 200+(E171-365)*100/(800-365), TRUE, 300+(E171-800)*100/(1200-800)), 1)</f>
        <v>46.2</v>
      </c>
      <c r="L171" s="35" cm="1">
        <f t="array" aca="1" ref="L171" ca="1">ROUND(_xlfn.IFS(F171&lt;=4000,F171*50/4000,F171&lt;=8000,50+(F171-4000)*50/(8000-4000),F171&lt;=15000,100+(F171-8000)*100/(15000-8000),F171&lt;=30000,200+(F171-15000)*100/(30000-15000),TRUE,300+(F171-30000)*100/(45000-30000)),3)</f>
        <v>0.188</v>
      </c>
      <c r="M171" s="34" cm="1">
        <f t="array" aca="1" ref="M171" ca="1">ROUND(_xlfn.IFS(G171&lt;=120,G171*50/120,G171&lt;=235,50+(G171-120)*50/(235-120),G171&lt;=400,100+(G171-235)*100/(400-235),G171&lt;=800,200+(G171-400)*100/(800-400),TRUE,300+(G171-800)*100/(1000-800)),1)</f>
        <v>11.7</v>
      </c>
      <c r="N171" s="35" cm="1">
        <f t="array" aca="1" ref="N171" ca="1">ROUND(_xlfn.IFS(H171&lt;=80,H171*50/80,H171&lt;=200,50+(H171-80)*50/(200-80),H171&lt;=1130,100+(H171-200)*100/(1130-200),H171&lt;=2260,200+(H171-1130)*100/(2260-1130),TRUE,300+(H171-2260)*100/(3000-2260)),1)</f>
        <v>15.6</v>
      </c>
      <c r="O171" s="32">
        <f t="shared" ca="1" si="5"/>
        <v>115.4</v>
      </c>
      <c r="P171" s="33" t="str">
        <f t="shared" ca="1" si="6"/>
        <v>PM2,5</v>
      </c>
      <c r="Q171" s="42" t="str" cm="1">
        <f t="array" aca="1" ref="Q171" ca="1">_xlfn.IFS(O171&lt;=50,"Baik", O171&lt;=100,"Sedang", O171&lt;=200,"Tidak Sehat", O171&lt;=300,"Sangat Tidak Sehat", TRUE,"Berbahaya")</f>
        <v>Tidak Sehat</v>
      </c>
    </row>
    <row r="172" spans="1:17" x14ac:dyDescent="0.25">
      <c r="A172" s="41">
        <v>202305</v>
      </c>
      <c r="B172" s="33" t="s">
        <v>178</v>
      </c>
      <c r="C172" s="32">
        <f ca="1">ROUND('PM10'!$H$8*(-LN(1-RAND()))^(1/'PM10'!$H$7),0)</f>
        <v>58</v>
      </c>
      <c r="D172" s="35">
        <f ca="1">ROUND('PM2,5'!$H$8*(-LN(1-RAND()))^(1/'PM2,5'!$H$7),0)</f>
        <v>57</v>
      </c>
      <c r="E172" s="32">
        <f ca="1">ROUND(_xlfn.NORM.INV(RAND(),'SO2'!$H$4,'SO2'!$H$6),0)</f>
        <v>48</v>
      </c>
      <c r="F172" s="33">
        <f ca="1">ROUND(_xlfn.NORM.INV(RAND(),CO!$H$4,CO!$H$6),0)</f>
        <v>11</v>
      </c>
      <c r="G172" s="34">
        <f ca="1">ROUND('O3'!$H$8*(-LN(1-RAND()))^(1/'O3'!$H$7),0)</f>
        <v>17</v>
      </c>
      <c r="H172" s="33">
        <f ca="1">ROUND(_xlfn.NORM.INV(RAND(),'NO2'!$H$4,'NO2'!$H$6),0)</f>
        <v>15</v>
      </c>
      <c r="I172" s="34" cm="1">
        <f t="array" aca="1" ref="I172" ca="1">ROUND(_xlfn.IFS(C172&lt;=50, C172, C172&lt;=150, 50+(C172-50)*50/(150-50), C172&lt;=350, 100+(C172-150)*100/(350-150), C172&lt;=420, 200+(C172-350)*100/(420-350), TRUE, 300+(C172-420)*100/(500-420)), 1)</f>
        <v>54</v>
      </c>
      <c r="J172" s="35" cm="1">
        <f t="array" aca="1" ref="J172" ca="1">ROUND(_xlfn.IFS(D172&lt;=15.5, D172*50/15.5, D172&lt;=55.4, 50+(D172-15.5)*50/(55.4-15.5), D172&lt;=150.4, 100+(D172-55.4)*100/(150.4-55.4), D172&lt;=250.4, 200+(D172-150.4)*100/(250.4-150.4), TRUE, 300+(D172-250.4)*100/(500-250.4)), 1)</f>
        <v>101.7</v>
      </c>
      <c r="K172" s="34" cm="1">
        <f t="array" aca="1" ref="K172" ca="1">ROUND(_xlfn.IFS(E172&lt;=52, E172*50/52, E172&lt;=180, 50+(E172-52)*50/(180-52), E172&lt;=365, 100+(E172-180)*100/(365-180), E172&lt;=800, 200+(E172-365)*100/(800-365), TRUE, 300+(E172-800)*100/(1200-800)), 1)</f>
        <v>46.2</v>
      </c>
      <c r="L172" s="35" cm="1">
        <f t="array" aca="1" ref="L172" ca="1">ROUND(_xlfn.IFS(F172&lt;=4000,F172*50/4000,F172&lt;=8000,50+(F172-4000)*50/(8000-4000),F172&lt;=15000,100+(F172-8000)*100/(15000-8000),F172&lt;=30000,200+(F172-15000)*100/(30000-15000),TRUE,300+(F172-30000)*100/(45000-30000)),3)</f>
        <v>0.13800000000000001</v>
      </c>
      <c r="M172" s="34" cm="1">
        <f t="array" aca="1" ref="M172" ca="1">ROUND(_xlfn.IFS(G172&lt;=120,G172*50/120,G172&lt;=235,50+(G172-120)*50/(235-120),G172&lt;=400,100+(G172-235)*100/(400-235),G172&lt;=800,200+(G172-400)*100/(800-400),TRUE,300+(G172-800)*100/(1000-800)),1)</f>
        <v>7.1</v>
      </c>
      <c r="N172" s="35" cm="1">
        <f t="array" aca="1" ref="N172" ca="1">ROUND(_xlfn.IFS(H172&lt;=80,H172*50/80,H172&lt;=200,50+(H172-80)*50/(200-80),H172&lt;=1130,100+(H172-200)*100/(1130-200),H172&lt;=2260,200+(H172-1130)*100/(2260-1130),TRUE,300+(H172-2260)*100/(3000-2260)),1)</f>
        <v>9.4</v>
      </c>
      <c r="O172" s="32">
        <f t="shared" ca="1" si="5"/>
        <v>101.7</v>
      </c>
      <c r="P172" s="33" t="str">
        <f t="shared" ca="1" si="6"/>
        <v>PM2,5</v>
      </c>
      <c r="Q172" s="42" t="str" cm="1">
        <f t="array" aca="1" ref="Q172" ca="1">_xlfn.IFS(O172&lt;=50,"Baik", O172&lt;=100,"Sedang", O172&lt;=200,"Tidak Sehat", O172&lt;=300,"Sangat Tidak Sehat", TRUE,"Berbahaya")</f>
        <v>Tidak Sehat</v>
      </c>
    </row>
    <row r="173" spans="1:17" x14ac:dyDescent="0.25">
      <c r="A173" s="41">
        <v>202305</v>
      </c>
      <c r="B173" s="33" t="s">
        <v>179</v>
      </c>
      <c r="C173" s="32">
        <f ca="1">ROUND('PM10'!$H$8*(-LN(1-RAND()))^(1/'PM10'!$H$7),0)</f>
        <v>42</v>
      </c>
      <c r="D173" s="35">
        <f ca="1">ROUND('PM2,5'!$H$8*(-LN(1-RAND()))^(1/'PM2,5'!$H$7),0)</f>
        <v>60</v>
      </c>
      <c r="E173" s="32">
        <f ca="1">ROUND(_xlfn.NORM.INV(RAND(),'SO2'!$H$4,'SO2'!$H$6),0)</f>
        <v>40</v>
      </c>
      <c r="F173" s="33">
        <f ca="1">ROUND(_xlfn.NORM.INV(RAND(),CO!$H$4,CO!$H$6),0)</f>
        <v>10</v>
      </c>
      <c r="G173" s="34">
        <f ca="1">ROUND('O3'!$H$8*(-LN(1-RAND()))^(1/'O3'!$H$7),0)</f>
        <v>29</v>
      </c>
      <c r="H173" s="33">
        <f ca="1">ROUND(_xlfn.NORM.INV(RAND(),'NO2'!$H$4,'NO2'!$H$6),0)</f>
        <v>21</v>
      </c>
      <c r="I173" s="34" cm="1">
        <f t="array" aca="1" ref="I173" ca="1">ROUND(_xlfn.IFS(C173&lt;=50, C173, C173&lt;=150, 50+(C173-50)*50/(150-50), C173&lt;=350, 100+(C173-150)*100/(350-150), C173&lt;=420, 200+(C173-350)*100/(420-350), TRUE, 300+(C173-420)*100/(500-420)), 1)</f>
        <v>42</v>
      </c>
      <c r="J173" s="35" cm="1">
        <f t="array" aca="1" ref="J173" ca="1">ROUND(_xlfn.IFS(D173&lt;=15.5, D173*50/15.5, D173&lt;=55.4, 50+(D173-15.5)*50/(55.4-15.5), D173&lt;=150.4, 100+(D173-55.4)*100/(150.4-55.4), D173&lt;=250.4, 200+(D173-150.4)*100/(250.4-150.4), TRUE, 300+(D173-250.4)*100/(500-250.4)), 1)</f>
        <v>104.8</v>
      </c>
      <c r="K173" s="34" cm="1">
        <f t="array" aca="1" ref="K173" ca="1">ROUND(_xlfn.IFS(E173&lt;=52, E173*50/52, E173&lt;=180, 50+(E173-52)*50/(180-52), E173&lt;=365, 100+(E173-180)*100/(365-180), E173&lt;=800, 200+(E173-365)*100/(800-365), TRUE, 300+(E173-800)*100/(1200-800)), 1)</f>
        <v>38.5</v>
      </c>
      <c r="L173" s="35" cm="1">
        <f t="array" aca="1" ref="L173" ca="1">ROUND(_xlfn.IFS(F173&lt;=4000,F173*50/4000,F173&lt;=8000,50+(F173-4000)*50/(8000-4000),F173&lt;=15000,100+(F173-8000)*100/(15000-8000),F173&lt;=30000,200+(F173-15000)*100/(30000-15000),TRUE,300+(F173-30000)*100/(45000-30000)),3)</f>
        <v>0.125</v>
      </c>
      <c r="M173" s="34" cm="1">
        <f t="array" aca="1" ref="M173" ca="1">ROUND(_xlfn.IFS(G173&lt;=120,G173*50/120,G173&lt;=235,50+(G173-120)*50/(235-120),G173&lt;=400,100+(G173-235)*100/(400-235),G173&lt;=800,200+(G173-400)*100/(800-400),TRUE,300+(G173-800)*100/(1000-800)),1)</f>
        <v>12.1</v>
      </c>
      <c r="N173" s="35" cm="1">
        <f t="array" aca="1" ref="N173" ca="1">ROUND(_xlfn.IFS(H173&lt;=80,H173*50/80,H173&lt;=200,50+(H173-80)*50/(200-80),H173&lt;=1130,100+(H173-200)*100/(1130-200),H173&lt;=2260,200+(H173-1130)*100/(2260-1130),TRUE,300+(H173-2260)*100/(3000-2260)),1)</f>
        <v>13.1</v>
      </c>
      <c r="O173" s="32">
        <f t="shared" ca="1" si="5"/>
        <v>104.8</v>
      </c>
      <c r="P173" s="33" t="str">
        <f t="shared" ca="1" si="6"/>
        <v>PM2,5</v>
      </c>
      <c r="Q173" s="42" t="str" cm="1">
        <f t="array" aca="1" ref="Q173" ca="1">_xlfn.IFS(O173&lt;=50,"Baik", O173&lt;=100,"Sedang", O173&lt;=200,"Tidak Sehat", O173&lt;=300,"Sangat Tidak Sehat", TRUE,"Berbahaya")</f>
        <v>Tidak Sehat</v>
      </c>
    </row>
    <row r="174" spans="1:17" x14ac:dyDescent="0.25">
      <c r="A174" s="41">
        <v>202305</v>
      </c>
      <c r="B174" s="33" t="s">
        <v>180</v>
      </c>
      <c r="C174" s="32">
        <f ca="1">ROUND('PM10'!$H$8*(-LN(1-RAND()))^(1/'PM10'!$H$7),0)</f>
        <v>55</v>
      </c>
      <c r="D174" s="35">
        <f ca="1">ROUND('PM2,5'!$H$8*(-LN(1-RAND()))^(1/'PM2,5'!$H$7),0)</f>
        <v>83</v>
      </c>
      <c r="E174" s="32">
        <f ca="1">ROUND(_xlfn.NORM.INV(RAND(),'SO2'!$H$4,'SO2'!$H$6),0)</f>
        <v>44</v>
      </c>
      <c r="F174" s="33">
        <f ca="1">ROUND(_xlfn.NORM.INV(RAND(),CO!$H$4,CO!$H$6),0)</f>
        <v>10</v>
      </c>
      <c r="G174" s="34">
        <f ca="1">ROUND('O3'!$H$8*(-LN(1-RAND()))^(1/'O3'!$H$7),0)</f>
        <v>28</v>
      </c>
      <c r="H174" s="33">
        <f ca="1">ROUND(_xlfn.NORM.INV(RAND(),'NO2'!$H$4,'NO2'!$H$6),0)</f>
        <v>19</v>
      </c>
      <c r="I174" s="34" cm="1">
        <f t="array" aca="1" ref="I174" ca="1">ROUND(_xlfn.IFS(C174&lt;=50, C174, C174&lt;=150, 50+(C174-50)*50/(150-50), C174&lt;=350, 100+(C174-150)*100/(350-150), C174&lt;=420, 200+(C174-350)*100/(420-350), TRUE, 300+(C174-420)*100/(500-420)), 1)</f>
        <v>52.5</v>
      </c>
      <c r="J174" s="35" cm="1">
        <f t="array" aca="1" ref="J174" ca="1">ROUND(_xlfn.IFS(D174&lt;=15.5, D174*50/15.5, D174&lt;=55.4, 50+(D174-15.5)*50/(55.4-15.5), D174&lt;=150.4, 100+(D174-55.4)*100/(150.4-55.4), D174&lt;=250.4, 200+(D174-150.4)*100/(250.4-150.4), TRUE, 300+(D174-250.4)*100/(500-250.4)), 1)</f>
        <v>129.1</v>
      </c>
      <c r="K174" s="34" cm="1">
        <f t="array" aca="1" ref="K174" ca="1">ROUND(_xlfn.IFS(E174&lt;=52, E174*50/52, E174&lt;=180, 50+(E174-52)*50/(180-52), E174&lt;=365, 100+(E174-180)*100/(365-180), E174&lt;=800, 200+(E174-365)*100/(800-365), TRUE, 300+(E174-800)*100/(1200-800)), 1)</f>
        <v>42.3</v>
      </c>
      <c r="L174" s="35" cm="1">
        <f t="array" aca="1" ref="L174" ca="1">ROUND(_xlfn.IFS(F174&lt;=4000,F174*50/4000,F174&lt;=8000,50+(F174-4000)*50/(8000-4000),F174&lt;=15000,100+(F174-8000)*100/(15000-8000),F174&lt;=30000,200+(F174-15000)*100/(30000-15000),TRUE,300+(F174-30000)*100/(45000-30000)),3)</f>
        <v>0.125</v>
      </c>
      <c r="M174" s="34" cm="1">
        <f t="array" aca="1" ref="M174" ca="1">ROUND(_xlfn.IFS(G174&lt;=120,G174*50/120,G174&lt;=235,50+(G174-120)*50/(235-120),G174&lt;=400,100+(G174-235)*100/(400-235),G174&lt;=800,200+(G174-400)*100/(800-400),TRUE,300+(G174-800)*100/(1000-800)),1)</f>
        <v>11.7</v>
      </c>
      <c r="N174" s="35" cm="1">
        <f t="array" aca="1" ref="N174" ca="1">ROUND(_xlfn.IFS(H174&lt;=80,H174*50/80,H174&lt;=200,50+(H174-80)*50/(200-80),H174&lt;=1130,100+(H174-200)*100/(1130-200),H174&lt;=2260,200+(H174-1130)*100/(2260-1130),TRUE,300+(H174-2260)*100/(3000-2260)),1)</f>
        <v>11.9</v>
      </c>
      <c r="O174" s="32">
        <f t="shared" ca="1" si="5"/>
        <v>129.1</v>
      </c>
      <c r="P174" s="33" t="str">
        <f t="shared" ca="1" si="6"/>
        <v>PM2,5</v>
      </c>
      <c r="Q174" s="42" t="str" cm="1">
        <f t="array" aca="1" ref="Q174" ca="1">_xlfn.IFS(O174&lt;=50,"Baik", O174&lt;=100,"Sedang", O174&lt;=200,"Tidak Sehat", O174&lt;=300,"Sangat Tidak Sehat", TRUE,"Berbahaya")</f>
        <v>Tidak Sehat</v>
      </c>
    </row>
    <row r="175" spans="1:17" x14ac:dyDescent="0.25">
      <c r="A175" s="41">
        <v>202305</v>
      </c>
      <c r="B175" s="33" t="s">
        <v>181</v>
      </c>
      <c r="C175" s="32">
        <f ca="1">ROUND('PM10'!$H$8*(-LN(1-RAND()))^(1/'PM10'!$H$7),0)</f>
        <v>70</v>
      </c>
      <c r="D175" s="35">
        <f ca="1">ROUND('PM2,5'!$H$8*(-LN(1-RAND()))^(1/'PM2,5'!$H$7),0)</f>
        <v>86</v>
      </c>
      <c r="E175" s="32">
        <f ca="1">ROUND(_xlfn.NORM.INV(RAND(),'SO2'!$H$4,'SO2'!$H$6),0)</f>
        <v>44</v>
      </c>
      <c r="F175" s="33">
        <f ca="1">ROUND(_xlfn.NORM.INV(RAND(),CO!$H$4,CO!$H$6),0)</f>
        <v>12</v>
      </c>
      <c r="G175" s="34">
        <f ca="1">ROUND('O3'!$H$8*(-LN(1-RAND()))^(1/'O3'!$H$7),0)</f>
        <v>33</v>
      </c>
      <c r="H175" s="33">
        <f ca="1">ROUND(_xlfn.NORM.INV(RAND(),'NO2'!$H$4,'NO2'!$H$6),0)</f>
        <v>26</v>
      </c>
      <c r="I175" s="34" cm="1">
        <f t="array" aca="1" ref="I175" ca="1">ROUND(_xlfn.IFS(C175&lt;=50, C175, C175&lt;=150, 50+(C175-50)*50/(150-50), C175&lt;=350, 100+(C175-150)*100/(350-150), C175&lt;=420, 200+(C175-350)*100/(420-350), TRUE, 300+(C175-420)*100/(500-420)), 1)</f>
        <v>60</v>
      </c>
      <c r="J175" s="35" cm="1">
        <f t="array" aca="1" ref="J175" ca="1">ROUND(_xlfn.IFS(D175&lt;=15.5, D175*50/15.5, D175&lt;=55.4, 50+(D175-15.5)*50/(55.4-15.5), D175&lt;=150.4, 100+(D175-55.4)*100/(150.4-55.4), D175&lt;=250.4, 200+(D175-150.4)*100/(250.4-150.4), TRUE, 300+(D175-250.4)*100/(500-250.4)), 1)</f>
        <v>132.19999999999999</v>
      </c>
      <c r="K175" s="34" cm="1">
        <f t="array" aca="1" ref="K175" ca="1">ROUND(_xlfn.IFS(E175&lt;=52, E175*50/52, E175&lt;=180, 50+(E175-52)*50/(180-52), E175&lt;=365, 100+(E175-180)*100/(365-180), E175&lt;=800, 200+(E175-365)*100/(800-365), TRUE, 300+(E175-800)*100/(1200-800)), 1)</f>
        <v>42.3</v>
      </c>
      <c r="L175" s="35" cm="1">
        <f t="array" aca="1" ref="L175" ca="1">ROUND(_xlfn.IFS(F175&lt;=4000,F175*50/4000,F175&lt;=8000,50+(F175-4000)*50/(8000-4000),F175&lt;=15000,100+(F175-8000)*100/(15000-8000),F175&lt;=30000,200+(F175-15000)*100/(30000-15000),TRUE,300+(F175-30000)*100/(45000-30000)),3)</f>
        <v>0.15</v>
      </c>
      <c r="M175" s="34" cm="1">
        <f t="array" aca="1" ref="M175" ca="1">ROUND(_xlfn.IFS(G175&lt;=120,G175*50/120,G175&lt;=235,50+(G175-120)*50/(235-120),G175&lt;=400,100+(G175-235)*100/(400-235),G175&lt;=800,200+(G175-400)*100/(800-400),TRUE,300+(G175-800)*100/(1000-800)),1)</f>
        <v>13.8</v>
      </c>
      <c r="N175" s="35" cm="1">
        <f t="array" aca="1" ref="N175" ca="1">ROUND(_xlfn.IFS(H175&lt;=80,H175*50/80,H175&lt;=200,50+(H175-80)*50/(200-80),H175&lt;=1130,100+(H175-200)*100/(1130-200),H175&lt;=2260,200+(H175-1130)*100/(2260-1130),TRUE,300+(H175-2260)*100/(3000-2260)),1)</f>
        <v>16.3</v>
      </c>
      <c r="O175" s="32">
        <f t="shared" ca="1" si="5"/>
        <v>132.19999999999999</v>
      </c>
      <c r="P175" s="33" t="str">
        <f t="shared" ca="1" si="6"/>
        <v>PM2,5</v>
      </c>
      <c r="Q175" s="42" t="str" cm="1">
        <f t="array" aca="1" ref="Q175" ca="1">_xlfn.IFS(O175&lt;=50,"Baik", O175&lt;=100,"Sedang", O175&lt;=200,"Tidak Sehat", O175&lt;=300,"Sangat Tidak Sehat", TRUE,"Berbahaya")</f>
        <v>Tidak Sehat</v>
      </c>
    </row>
    <row r="176" spans="1:17" x14ac:dyDescent="0.25">
      <c r="A176" s="41">
        <v>202305</v>
      </c>
      <c r="B176" s="33" t="s">
        <v>182</v>
      </c>
      <c r="C176" s="32">
        <f ca="1">ROUND('PM10'!$H$8*(-LN(1-RAND()))^(1/'PM10'!$H$7),0)</f>
        <v>49</v>
      </c>
      <c r="D176" s="35">
        <f ca="1">ROUND('PM2,5'!$H$8*(-LN(1-RAND()))^(1/'PM2,5'!$H$7),0)</f>
        <v>91</v>
      </c>
      <c r="E176" s="32">
        <f ca="1">ROUND(_xlfn.NORM.INV(RAND(),'SO2'!$H$4,'SO2'!$H$6),0)</f>
        <v>49</v>
      </c>
      <c r="F176" s="33">
        <f ca="1">ROUND(_xlfn.NORM.INV(RAND(),CO!$H$4,CO!$H$6),0)</f>
        <v>7</v>
      </c>
      <c r="G176" s="34">
        <f ca="1">ROUND('O3'!$H$8*(-LN(1-RAND()))^(1/'O3'!$H$7),0)</f>
        <v>27</v>
      </c>
      <c r="H176" s="33">
        <f ca="1">ROUND(_xlfn.NORM.INV(RAND(),'NO2'!$H$4,'NO2'!$H$6),0)</f>
        <v>17</v>
      </c>
      <c r="I176" s="34" cm="1">
        <f t="array" aca="1" ref="I176" ca="1">ROUND(_xlfn.IFS(C176&lt;=50, C176, C176&lt;=150, 50+(C176-50)*50/(150-50), C176&lt;=350, 100+(C176-150)*100/(350-150), C176&lt;=420, 200+(C176-350)*100/(420-350), TRUE, 300+(C176-420)*100/(500-420)), 1)</f>
        <v>49</v>
      </c>
      <c r="J176" s="35" cm="1">
        <f t="array" aca="1" ref="J176" ca="1">ROUND(_xlfn.IFS(D176&lt;=15.5, D176*50/15.5, D176&lt;=55.4, 50+(D176-15.5)*50/(55.4-15.5), D176&lt;=150.4, 100+(D176-55.4)*100/(150.4-55.4), D176&lt;=250.4, 200+(D176-150.4)*100/(250.4-150.4), TRUE, 300+(D176-250.4)*100/(500-250.4)), 1)</f>
        <v>137.5</v>
      </c>
      <c r="K176" s="34" cm="1">
        <f t="array" aca="1" ref="K176" ca="1">ROUND(_xlfn.IFS(E176&lt;=52, E176*50/52, E176&lt;=180, 50+(E176-52)*50/(180-52), E176&lt;=365, 100+(E176-180)*100/(365-180), E176&lt;=800, 200+(E176-365)*100/(800-365), TRUE, 300+(E176-800)*100/(1200-800)), 1)</f>
        <v>47.1</v>
      </c>
      <c r="L176" s="35" cm="1">
        <f t="array" aca="1" ref="L176" ca="1">ROUND(_xlfn.IFS(F176&lt;=4000,F176*50/4000,F176&lt;=8000,50+(F176-4000)*50/(8000-4000),F176&lt;=15000,100+(F176-8000)*100/(15000-8000),F176&lt;=30000,200+(F176-15000)*100/(30000-15000),TRUE,300+(F176-30000)*100/(45000-30000)),3)</f>
        <v>8.7999999999999995E-2</v>
      </c>
      <c r="M176" s="34" cm="1">
        <f t="array" aca="1" ref="M176" ca="1">ROUND(_xlfn.IFS(G176&lt;=120,G176*50/120,G176&lt;=235,50+(G176-120)*50/(235-120),G176&lt;=400,100+(G176-235)*100/(400-235),G176&lt;=800,200+(G176-400)*100/(800-400),TRUE,300+(G176-800)*100/(1000-800)),1)</f>
        <v>11.3</v>
      </c>
      <c r="N176" s="35" cm="1">
        <f t="array" aca="1" ref="N176" ca="1">ROUND(_xlfn.IFS(H176&lt;=80,H176*50/80,H176&lt;=200,50+(H176-80)*50/(200-80),H176&lt;=1130,100+(H176-200)*100/(1130-200),H176&lt;=2260,200+(H176-1130)*100/(2260-1130),TRUE,300+(H176-2260)*100/(3000-2260)),1)</f>
        <v>10.6</v>
      </c>
      <c r="O176" s="32">
        <f t="shared" ca="1" si="5"/>
        <v>137.5</v>
      </c>
      <c r="P176" s="33" t="str">
        <f t="shared" ca="1" si="6"/>
        <v>PM2,5</v>
      </c>
      <c r="Q176" s="42" t="str" cm="1">
        <f t="array" aca="1" ref="Q176" ca="1">_xlfn.IFS(O176&lt;=50,"Baik", O176&lt;=100,"Sedang", O176&lt;=200,"Tidak Sehat", O176&lt;=300,"Sangat Tidak Sehat", TRUE,"Berbahaya")</f>
        <v>Tidak Sehat</v>
      </c>
    </row>
    <row r="177" spans="1:17" x14ac:dyDescent="0.25">
      <c r="A177" s="41">
        <v>202305</v>
      </c>
      <c r="B177" s="33" t="s">
        <v>183</v>
      </c>
      <c r="C177" s="32">
        <f ca="1">ROUND('PM10'!$H$8*(-LN(1-RAND()))^(1/'PM10'!$H$7),0)</f>
        <v>43</v>
      </c>
      <c r="D177" s="35">
        <f ca="1">ROUND('PM2,5'!$H$8*(-LN(1-RAND()))^(1/'PM2,5'!$H$7),0)</f>
        <v>105</v>
      </c>
      <c r="E177" s="32">
        <f ca="1">ROUND(_xlfn.NORM.INV(RAND(),'SO2'!$H$4,'SO2'!$H$6),0)</f>
        <v>51</v>
      </c>
      <c r="F177" s="33">
        <f ca="1">ROUND(_xlfn.NORM.INV(RAND(),CO!$H$4,CO!$H$6),0)</f>
        <v>8</v>
      </c>
      <c r="G177" s="34">
        <f ca="1">ROUND('O3'!$H$8*(-LN(1-RAND()))^(1/'O3'!$H$7),0)</f>
        <v>25</v>
      </c>
      <c r="H177" s="33">
        <f ca="1">ROUND(_xlfn.NORM.INV(RAND(),'NO2'!$H$4,'NO2'!$H$6),0)</f>
        <v>15</v>
      </c>
      <c r="I177" s="34" cm="1">
        <f t="array" aca="1" ref="I177" ca="1">ROUND(_xlfn.IFS(C177&lt;=50, C177, C177&lt;=150, 50+(C177-50)*50/(150-50), C177&lt;=350, 100+(C177-150)*100/(350-150), C177&lt;=420, 200+(C177-350)*100/(420-350), TRUE, 300+(C177-420)*100/(500-420)), 1)</f>
        <v>43</v>
      </c>
      <c r="J177" s="35" cm="1">
        <f t="array" aca="1" ref="J177" ca="1">ROUND(_xlfn.IFS(D177&lt;=15.5, D177*50/15.5, D177&lt;=55.4, 50+(D177-15.5)*50/(55.4-15.5), D177&lt;=150.4, 100+(D177-55.4)*100/(150.4-55.4), D177&lt;=250.4, 200+(D177-150.4)*100/(250.4-150.4), TRUE, 300+(D177-250.4)*100/(500-250.4)), 1)</f>
        <v>152.19999999999999</v>
      </c>
      <c r="K177" s="34" cm="1">
        <f t="array" aca="1" ref="K177" ca="1">ROUND(_xlfn.IFS(E177&lt;=52, E177*50/52, E177&lt;=180, 50+(E177-52)*50/(180-52), E177&lt;=365, 100+(E177-180)*100/(365-180), E177&lt;=800, 200+(E177-365)*100/(800-365), TRUE, 300+(E177-800)*100/(1200-800)), 1)</f>
        <v>49</v>
      </c>
      <c r="L177" s="35" cm="1">
        <f t="array" aca="1" ref="L177" ca="1">ROUND(_xlfn.IFS(F177&lt;=4000,F177*50/4000,F177&lt;=8000,50+(F177-4000)*50/(8000-4000),F177&lt;=15000,100+(F177-8000)*100/(15000-8000),F177&lt;=30000,200+(F177-15000)*100/(30000-15000),TRUE,300+(F177-30000)*100/(45000-30000)),3)</f>
        <v>0.1</v>
      </c>
      <c r="M177" s="34" cm="1">
        <f t="array" aca="1" ref="M177" ca="1">ROUND(_xlfn.IFS(G177&lt;=120,G177*50/120,G177&lt;=235,50+(G177-120)*50/(235-120),G177&lt;=400,100+(G177-235)*100/(400-235),G177&lt;=800,200+(G177-400)*100/(800-400),TRUE,300+(G177-800)*100/(1000-800)),1)</f>
        <v>10.4</v>
      </c>
      <c r="N177" s="35" cm="1">
        <f t="array" aca="1" ref="N177" ca="1">ROUND(_xlfn.IFS(H177&lt;=80,H177*50/80,H177&lt;=200,50+(H177-80)*50/(200-80),H177&lt;=1130,100+(H177-200)*100/(1130-200),H177&lt;=2260,200+(H177-1130)*100/(2260-1130),TRUE,300+(H177-2260)*100/(3000-2260)),1)</f>
        <v>9.4</v>
      </c>
      <c r="O177" s="32">
        <f t="shared" ca="1" si="5"/>
        <v>152.19999999999999</v>
      </c>
      <c r="P177" s="33" t="str">
        <f t="shared" ca="1" si="6"/>
        <v>PM2,5</v>
      </c>
      <c r="Q177" s="42" t="str" cm="1">
        <f t="array" aca="1" ref="Q177" ca="1">_xlfn.IFS(O177&lt;=50,"Baik", O177&lt;=100,"Sedang", O177&lt;=200,"Tidak Sehat", O177&lt;=300,"Sangat Tidak Sehat", TRUE,"Berbahaya")</f>
        <v>Tidak Sehat</v>
      </c>
    </row>
    <row r="178" spans="1:17" x14ac:dyDescent="0.25">
      <c r="A178" s="41">
        <v>202305</v>
      </c>
      <c r="B178" s="33" t="s">
        <v>184</v>
      </c>
      <c r="C178" s="32">
        <f ca="1">ROUND('PM10'!$H$8*(-LN(1-RAND()))^(1/'PM10'!$H$7),0)</f>
        <v>49</v>
      </c>
      <c r="D178" s="35">
        <f ca="1">ROUND('PM2,5'!$H$8*(-LN(1-RAND()))^(1/'PM2,5'!$H$7),0)</f>
        <v>78</v>
      </c>
      <c r="E178" s="32">
        <f ca="1">ROUND(_xlfn.NORM.INV(RAND(),'SO2'!$H$4,'SO2'!$H$6),0)</f>
        <v>43</v>
      </c>
      <c r="F178" s="33">
        <f ca="1">ROUND(_xlfn.NORM.INV(RAND(),CO!$H$4,CO!$H$6),0)</f>
        <v>15</v>
      </c>
      <c r="G178" s="34">
        <f ca="1">ROUND('O3'!$H$8*(-LN(1-RAND()))^(1/'O3'!$H$7),0)</f>
        <v>42</v>
      </c>
      <c r="H178" s="33">
        <f ca="1">ROUND(_xlfn.NORM.INV(RAND(),'NO2'!$H$4,'NO2'!$H$6),0)</f>
        <v>17</v>
      </c>
      <c r="I178" s="34" cm="1">
        <f t="array" aca="1" ref="I178" ca="1">ROUND(_xlfn.IFS(C178&lt;=50, C178, C178&lt;=150, 50+(C178-50)*50/(150-50), C178&lt;=350, 100+(C178-150)*100/(350-150), C178&lt;=420, 200+(C178-350)*100/(420-350), TRUE, 300+(C178-420)*100/(500-420)), 1)</f>
        <v>49</v>
      </c>
      <c r="J178" s="35" cm="1">
        <f t="array" aca="1" ref="J178" ca="1">ROUND(_xlfn.IFS(D178&lt;=15.5, D178*50/15.5, D178&lt;=55.4, 50+(D178-15.5)*50/(55.4-15.5), D178&lt;=150.4, 100+(D178-55.4)*100/(150.4-55.4), D178&lt;=250.4, 200+(D178-150.4)*100/(250.4-150.4), TRUE, 300+(D178-250.4)*100/(500-250.4)), 1)</f>
        <v>123.8</v>
      </c>
      <c r="K178" s="34" cm="1">
        <f t="array" aca="1" ref="K178" ca="1">ROUND(_xlfn.IFS(E178&lt;=52, E178*50/52, E178&lt;=180, 50+(E178-52)*50/(180-52), E178&lt;=365, 100+(E178-180)*100/(365-180), E178&lt;=800, 200+(E178-365)*100/(800-365), TRUE, 300+(E178-800)*100/(1200-800)), 1)</f>
        <v>41.3</v>
      </c>
      <c r="L178" s="35" cm="1">
        <f t="array" aca="1" ref="L178" ca="1">ROUND(_xlfn.IFS(F178&lt;=4000,F178*50/4000,F178&lt;=8000,50+(F178-4000)*50/(8000-4000),F178&lt;=15000,100+(F178-8000)*100/(15000-8000),F178&lt;=30000,200+(F178-15000)*100/(30000-15000),TRUE,300+(F178-30000)*100/(45000-30000)),3)</f>
        <v>0.188</v>
      </c>
      <c r="M178" s="34" cm="1">
        <f t="array" aca="1" ref="M178" ca="1">ROUND(_xlfn.IFS(G178&lt;=120,G178*50/120,G178&lt;=235,50+(G178-120)*50/(235-120),G178&lt;=400,100+(G178-235)*100/(400-235),G178&lt;=800,200+(G178-400)*100/(800-400),TRUE,300+(G178-800)*100/(1000-800)),1)</f>
        <v>17.5</v>
      </c>
      <c r="N178" s="35" cm="1">
        <f t="array" aca="1" ref="N178" ca="1">ROUND(_xlfn.IFS(H178&lt;=80,H178*50/80,H178&lt;=200,50+(H178-80)*50/(200-80),H178&lt;=1130,100+(H178-200)*100/(1130-200),H178&lt;=2260,200+(H178-1130)*100/(2260-1130),TRUE,300+(H178-2260)*100/(3000-2260)),1)</f>
        <v>10.6</v>
      </c>
      <c r="O178" s="32">
        <f t="shared" ca="1" si="5"/>
        <v>123.8</v>
      </c>
      <c r="P178" s="33" t="str">
        <f t="shared" ca="1" si="6"/>
        <v>PM2,5</v>
      </c>
      <c r="Q178" s="42" t="str" cm="1">
        <f t="array" aca="1" ref="Q178" ca="1">_xlfn.IFS(O178&lt;=50,"Baik", O178&lt;=100,"Sedang", O178&lt;=200,"Tidak Sehat", O178&lt;=300,"Sangat Tidak Sehat", TRUE,"Berbahaya")</f>
        <v>Tidak Sehat</v>
      </c>
    </row>
    <row r="179" spans="1:17" x14ac:dyDescent="0.25">
      <c r="A179" s="41">
        <v>202305</v>
      </c>
      <c r="B179" s="33" t="s">
        <v>185</v>
      </c>
      <c r="C179" s="32">
        <f ca="1">ROUND('PM10'!$H$8*(-LN(1-RAND()))^(1/'PM10'!$H$7),0)</f>
        <v>51</v>
      </c>
      <c r="D179" s="35">
        <f ca="1">ROUND('PM2,5'!$H$8*(-LN(1-RAND()))^(1/'PM2,5'!$H$7),0)</f>
        <v>59</v>
      </c>
      <c r="E179" s="32">
        <f ca="1">ROUND(_xlfn.NORM.INV(RAND(),'SO2'!$H$4,'SO2'!$H$6),0)</f>
        <v>51</v>
      </c>
      <c r="F179" s="33">
        <f ca="1">ROUND(_xlfn.NORM.INV(RAND(),CO!$H$4,CO!$H$6),0)</f>
        <v>13</v>
      </c>
      <c r="G179" s="34">
        <f ca="1">ROUND('O3'!$H$8*(-LN(1-RAND()))^(1/'O3'!$H$7),0)</f>
        <v>27</v>
      </c>
      <c r="H179" s="33">
        <f ca="1">ROUND(_xlfn.NORM.INV(RAND(),'NO2'!$H$4,'NO2'!$H$6),0)</f>
        <v>27</v>
      </c>
      <c r="I179" s="34" cm="1">
        <f t="array" aca="1" ref="I179" ca="1">ROUND(_xlfn.IFS(C179&lt;=50, C179, C179&lt;=150, 50+(C179-50)*50/(150-50), C179&lt;=350, 100+(C179-150)*100/(350-150), C179&lt;=420, 200+(C179-350)*100/(420-350), TRUE, 300+(C179-420)*100/(500-420)), 1)</f>
        <v>50.5</v>
      </c>
      <c r="J179" s="35" cm="1">
        <f t="array" aca="1" ref="J179" ca="1">ROUND(_xlfn.IFS(D179&lt;=15.5, D179*50/15.5, D179&lt;=55.4, 50+(D179-15.5)*50/(55.4-15.5), D179&lt;=150.4, 100+(D179-55.4)*100/(150.4-55.4), D179&lt;=250.4, 200+(D179-150.4)*100/(250.4-150.4), TRUE, 300+(D179-250.4)*100/(500-250.4)), 1)</f>
        <v>103.8</v>
      </c>
      <c r="K179" s="34" cm="1">
        <f t="array" aca="1" ref="K179" ca="1">ROUND(_xlfn.IFS(E179&lt;=52, E179*50/52, E179&lt;=180, 50+(E179-52)*50/(180-52), E179&lt;=365, 100+(E179-180)*100/(365-180), E179&lt;=800, 200+(E179-365)*100/(800-365), TRUE, 300+(E179-800)*100/(1200-800)), 1)</f>
        <v>49</v>
      </c>
      <c r="L179" s="35" cm="1">
        <f t="array" aca="1" ref="L179" ca="1">ROUND(_xlfn.IFS(F179&lt;=4000,F179*50/4000,F179&lt;=8000,50+(F179-4000)*50/(8000-4000),F179&lt;=15000,100+(F179-8000)*100/(15000-8000),F179&lt;=30000,200+(F179-15000)*100/(30000-15000),TRUE,300+(F179-30000)*100/(45000-30000)),3)</f>
        <v>0.16300000000000001</v>
      </c>
      <c r="M179" s="34" cm="1">
        <f t="array" aca="1" ref="M179" ca="1">ROUND(_xlfn.IFS(G179&lt;=120,G179*50/120,G179&lt;=235,50+(G179-120)*50/(235-120),G179&lt;=400,100+(G179-235)*100/(400-235),G179&lt;=800,200+(G179-400)*100/(800-400),TRUE,300+(G179-800)*100/(1000-800)),1)</f>
        <v>11.3</v>
      </c>
      <c r="N179" s="35" cm="1">
        <f t="array" aca="1" ref="N179" ca="1">ROUND(_xlfn.IFS(H179&lt;=80,H179*50/80,H179&lt;=200,50+(H179-80)*50/(200-80),H179&lt;=1130,100+(H179-200)*100/(1130-200),H179&lt;=2260,200+(H179-1130)*100/(2260-1130),TRUE,300+(H179-2260)*100/(3000-2260)),1)</f>
        <v>16.899999999999999</v>
      </c>
      <c r="O179" s="32">
        <f t="shared" ca="1" si="5"/>
        <v>103.8</v>
      </c>
      <c r="P179" s="33" t="str">
        <f t="shared" ca="1" si="6"/>
        <v>PM2,5</v>
      </c>
      <c r="Q179" s="42" t="str" cm="1">
        <f t="array" aca="1" ref="Q179" ca="1">_xlfn.IFS(O179&lt;=50,"Baik", O179&lt;=100,"Sedang", O179&lt;=200,"Tidak Sehat", O179&lt;=300,"Sangat Tidak Sehat", TRUE,"Berbahaya")</f>
        <v>Tidak Sehat</v>
      </c>
    </row>
    <row r="180" spans="1:17" x14ac:dyDescent="0.25">
      <c r="A180" s="41">
        <v>202305</v>
      </c>
      <c r="B180" s="33" t="s">
        <v>186</v>
      </c>
      <c r="C180" s="32">
        <f ca="1">ROUND('PM10'!$H$8*(-LN(1-RAND()))^(1/'PM10'!$H$7),0)</f>
        <v>40</v>
      </c>
      <c r="D180" s="35">
        <f ca="1">ROUND('PM2,5'!$H$8*(-LN(1-RAND()))^(1/'PM2,5'!$H$7),0)</f>
        <v>86</v>
      </c>
      <c r="E180" s="32">
        <f ca="1">ROUND(_xlfn.NORM.INV(RAND(),'SO2'!$H$4,'SO2'!$H$6),0)</f>
        <v>46</v>
      </c>
      <c r="F180" s="33">
        <f ca="1">ROUND(_xlfn.NORM.INV(RAND(),CO!$H$4,CO!$H$6),0)</f>
        <v>15</v>
      </c>
      <c r="G180" s="34">
        <f ca="1">ROUND('O3'!$H$8*(-LN(1-RAND()))^(1/'O3'!$H$7),0)</f>
        <v>36</v>
      </c>
      <c r="H180" s="33">
        <f ca="1">ROUND(_xlfn.NORM.INV(RAND(),'NO2'!$H$4,'NO2'!$H$6),0)</f>
        <v>25</v>
      </c>
      <c r="I180" s="34" cm="1">
        <f t="array" aca="1" ref="I180" ca="1">ROUND(_xlfn.IFS(C180&lt;=50, C180, C180&lt;=150, 50+(C180-50)*50/(150-50), C180&lt;=350, 100+(C180-150)*100/(350-150), C180&lt;=420, 200+(C180-350)*100/(420-350), TRUE, 300+(C180-420)*100/(500-420)), 1)</f>
        <v>40</v>
      </c>
      <c r="J180" s="35" cm="1">
        <f t="array" aca="1" ref="J180" ca="1">ROUND(_xlfn.IFS(D180&lt;=15.5, D180*50/15.5, D180&lt;=55.4, 50+(D180-15.5)*50/(55.4-15.5), D180&lt;=150.4, 100+(D180-55.4)*100/(150.4-55.4), D180&lt;=250.4, 200+(D180-150.4)*100/(250.4-150.4), TRUE, 300+(D180-250.4)*100/(500-250.4)), 1)</f>
        <v>132.19999999999999</v>
      </c>
      <c r="K180" s="34" cm="1">
        <f t="array" aca="1" ref="K180" ca="1">ROUND(_xlfn.IFS(E180&lt;=52, E180*50/52, E180&lt;=180, 50+(E180-52)*50/(180-52), E180&lt;=365, 100+(E180-180)*100/(365-180), E180&lt;=800, 200+(E180-365)*100/(800-365), TRUE, 300+(E180-800)*100/(1200-800)), 1)</f>
        <v>44.2</v>
      </c>
      <c r="L180" s="35" cm="1">
        <f t="array" aca="1" ref="L180" ca="1">ROUND(_xlfn.IFS(F180&lt;=4000,F180*50/4000,F180&lt;=8000,50+(F180-4000)*50/(8000-4000),F180&lt;=15000,100+(F180-8000)*100/(15000-8000),F180&lt;=30000,200+(F180-15000)*100/(30000-15000),TRUE,300+(F180-30000)*100/(45000-30000)),3)</f>
        <v>0.188</v>
      </c>
      <c r="M180" s="34" cm="1">
        <f t="array" aca="1" ref="M180" ca="1">ROUND(_xlfn.IFS(G180&lt;=120,G180*50/120,G180&lt;=235,50+(G180-120)*50/(235-120),G180&lt;=400,100+(G180-235)*100/(400-235),G180&lt;=800,200+(G180-400)*100/(800-400),TRUE,300+(G180-800)*100/(1000-800)),1)</f>
        <v>15</v>
      </c>
      <c r="N180" s="35" cm="1">
        <f t="array" aca="1" ref="N180" ca="1">ROUND(_xlfn.IFS(H180&lt;=80,H180*50/80,H180&lt;=200,50+(H180-80)*50/(200-80),H180&lt;=1130,100+(H180-200)*100/(1130-200),H180&lt;=2260,200+(H180-1130)*100/(2260-1130),TRUE,300+(H180-2260)*100/(3000-2260)),1)</f>
        <v>15.6</v>
      </c>
      <c r="O180" s="32">
        <f t="shared" ca="1" si="5"/>
        <v>132.19999999999999</v>
      </c>
      <c r="P180" s="33" t="str">
        <f t="shared" ca="1" si="6"/>
        <v>PM2,5</v>
      </c>
      <c r="Q180" s="42" t="str" cm="1">
        <f t="array" aca="1" ref="Q180" ca="1">_xlfn.IFS(O180&lt;=50,"Baik", O180&lt;=100,"Sedang", O180&lt;=200,"Tidak Sehat", O180&lt;=300,"Sangat Tidak Sehat", TRUE,"Berbahaya")</f>
        <v>Tidak Sehat</v>
      </c>
    </row>
    <row r="181" spans="1:17" x14ac:dyDescent="0.25">
      <c r="A181" s="41">
        <v>202305</v>
      </c>
      <c r="B181" s="33" t="s">
        <v>187</v>
      </c>
      <c r="C181" s="32">
        <f ca="1">ROUND('PM10'!$H$8*(-LN(1-RAND()))^(1/'PM10'!$H$7),0)</f>
        <v>27</v>
      </c>
      <c r="D181" s="35">
        <f ca="1">ROUND('PM2,5'!$H$8*(-LN(1-RAND()))^(1/'PM2,5'!$H$7),0)</f>
        <v>88</v>
      </c>
      <c r="E181" s="32">
        <f ca="1">ROUND(_xlfn.NORM.INV(RAND(),'SO2'!$H$4,'SO2'!$H$6),0)</f>
        <v>57</v>
      </c>
      <c r="F181" s="33">
        <f ca="1">ROUND(_xlfn.NORM.INV(RAND(),CO!$H$4,CO!$H$6),0)</f>
        <v>6</v>
      </c>
      <c r="G181" s="34">
        <f ca="1">ROUND('O3'!$H$8*(-LN(1-RAND()))^(1/'O3'!$H$7),0)</f>
        <v>38</v>
      </c>
      <c r="H181" s="33">
        <f ca="1">ROUND(_xlfn.NORM.INV(RAND(),'NO2'!$H$4,'NO2'!$H$6),0)</f>
        <v>16</v>
      </c>
      <c r="I181" s="34" cm="1">
        <f t="array" aca="1" ref="I181" ca="1">ROUND(_xlfn.IFS(C181&lt;=50, C181, C181&lt;=150, 50+(C181-50)*50/(150-50), C181&lt;=350, 100+(C181-150)*100/(350-150), C181&lt;=420, 200+(C181-350)*100/(420-350), TRUE, 300+(C181-420)*100/(500-420)), 1)</f>
        <v>27</v>
      </c>
      <c r="J181" s="35" cm="1">
        <f t="array" aca="1" ref="J181" ca="1">ROUND(_xlfn.IFS(D181&lt;=15.5, D181*50/15.5, D181&lt;=55.4, 50+(D181-15.5)*50/(55.4-15.5), D181&lt;=150.4, 100+(D181-55.4)*100/(150.4-55.4), D181&lt;=250.4, 200+(D181-150.4)*100/(250.4-150.4), TRUE, 300+(D181-250.4)*100/(500-250.4)), 1)</f>
        <v>134.30000000000001</v>
      </c>
      <c r="K181" s="34" cm="1">
        <f t="array" aca="1" ref="K181" ca="1">ROUND(_xlfn.IFS(E181&lt;=52, E181*50/52, E181&lt;=180, 50+(E181-52)*50/(180-52), E181&lt;=365, 100+(E181-180)*100/(365-180), E181&lt;=800, 200+(E181-365)*100/(800-365), TRUE, 300+(E181-800)*100/(1200-800)), 1)</f>
        <v>52</v>
      </c>
      <c r="L181" s="35" cm="1">
        <f t="array" aca="1" ref="L181" ca="1">ROUND(_xlfn.IFS(F181&lt;=4000,F181*50/4000,F181&lt;=8000,50+(F181-4000)*50/(8000-4000),F181&lt;=15000,100+(F181-8000)*100/(15000-8000),F181&lt;=30000,200+(F181-15000)*100/(30000-15000),TRUE,300+(F181-30000)*100/(45000-30000)),3)</f>
        <v>7.4999999999999997E-2</v>
      </c>
      <c r="M181" s="34" cm="1">
        <f t="array" aca="1" ref="M181" ca="1">ROUND(_xlfn.IFS(G181&lt;=120,G181*50/120,G181&lt;=235,50+(G181-120)*50/(235-120),G181&lt;=400,100+(G181-235)*100/(400-235),G181&lt;=800,200+(G181-400)*100/(800-400),TRUE,300+(G181-800)*100/(1000-800)),1)</f>
        <v>15.8</v>
      </c>
      <c r="N181" s="35" cm="1">
        <f t="array" aca="1" ref="N181" ca="1">ROUND(_xlfn.IFS(H181&lt;=80,H181*50/80,H181&lt;=200,50+(H181-80)*50/(200-80),H181&lt;=1130,100+(H181-200)*100/(1130-200),H181&lt;=2260,200+(H181-1130)*100/(2260-1130),TRUE,300+(H181-2260)*100/(3000-2260)),1)</f>
        <v>10</v>
      </c>
      <c r="O181" s="32">
        <f t="shared" ca="1" si="5"/>
        <v>134.30000000000001</v>
      </c>
      <c r="P181" s="33" t="str">
        <f t="shared" ca="1" si="6"/>
        <v>PM2,5</v>
      </c>
      <c r="Q181" s="42" t="str" cm="1">
        <f t="array" aca="1" ref="Q181" ca="1">_xlfn.IFS(O181&lt;=50,"Baik", O181&lt;=100,"Sedang", O181&lt;=200,"Tidak Sehat", O181&lt;=300,"Sangat Tidak Sehat", TRUE,"Berbahaya")</f>
        <v>Tidak Sehat</v>
      </c>
    </row>
    <row r="182" spans="1:17" x14ac:dyDescent="0.25">
      <c r="A182" s="41">
        <v>202305</v>
      </c>
      <c r="B182" s="33" t="s">
        <v>188</v>
      </c>
      <c r="C182" s="32">
        <f ca="1">ROUND('PM10'!$H$8*(-LN(1-RAND()))^(1/'PM10'!$H$7),0)</f>
        <v>41</v>
      </c>
      <c r="D182" s="35">
        <f ca="1">ROUND('PM2,5'!$H$8*(-LN(1-RAND()))^(1/'PM2,5'!$H$7),0)</f>
        <v>65</v>
      </c>
      <c r="E182" s="32">
        <f ca="1">ROUND(_xlfn.NORM.INV(RAND(),'SO2'!$H$4,'SO2'!$H$6),0)</f>
        <v>31</v>
      </c>
      <c r="F182" s="33">
        <f ca="1">ROUND(_xlfn.NORM.INV(RAND(),CO!$H$4,CO!$H$6),0)</f>
        <v>12</v>
      </c>
      <c r="G182" s="34">
        <f ca="1">ROUND('O3'!$H$8*(-LN(1-RAND()))^(1/'O3'!$H$7),0)</f>
        <v>43</v>
      </c>
      <c r="H182" s="33">
        <f ca="1">ROUND(_xlfn.NORM.INV(RAND(),'NO2'!$H$4,'NO2'!$H$6),0)</f>
        <v>34</v>
      </c>
      <c r="I182" s="34" cm="1">
        <f t="array" aca="1" ref="I182" ca="1">ROUND(_xlfn.IFS(C182&lt;=50, C182, C182&lt;=150, 50+(C182-50)*50/(150-50), C182&lt;=350, 100+(C182-150)*100/(350-150), C182&lt;=420, 200+(C182-350)*100/(420-350), TRUE, 300+(C182-420)*100/(500-420)), 1)</f>
        <v>41</v>
      </c>
      <c r="J182" s="35" cm="1">
        <f t="array" aca="1" ref="J182" ca="1">ROUND(_xlfn.IFS(D182&lt;=15.5, D182*50/15.5, D182&lt;=55.4, 50+(D182-15.5)*50/(55.4-15.5), D182&lt;=150.4, 100+(D182-55.4)*100/(150.4-55.4), D182&lt;=250.4, 200+(D182-150.4)*100/(250.4-150.4), TRUE, 300+(D182-250.4)*100/(500-250.4)), 1)</f>
        <v>110.1</v>
      </c>
      <c r="K182" s="34" cm="1">
        <f t="array" aca="1" ref="K182" ca="1">ROUND(_xlfn.IFS(E182&lt;=52, E182*50/52, E182&lt;=180, 50+(E182-52)*50/(180-52), E182&lt;=365, 100+(E182-180)*100/(365-180), E182&lt;=800, 200+(E182-365)*100/(800-365), TRUE, 300+(E182-800)*100/(1200-800)), 1)</f>
        <v>29.8</v>
      </c>
      <c r="L182" s="35" cm="1">
        <f t="array" aca="1" ref="L182" ca="1">ROUND(_xlfn.IFS(F182&lt;=4000,F182*50/4000,F182&lt;=8000,50+(F182-4000)*50/(8000-4000),F182&lt;=15000,100+(F182-8000)*100/(15000-8000),F182&lt;=30000,200+(F182-15000)*100/(30000-15000),TRUE,300+(F182-30000)*100/(45000-30000)),3)</f>
        <v>0.15</v>
      </c>
      <c r="M182" s="34" cm="1">
        <f t="array" aca="1" ref="M182" ca="1">ROUND(_xlfn.IFS(G182&lt;=120,G182*50/120,G182&lt;=235,50+(G182-120)*50/(235-120),G182&lt;=400,100+(G182-235)*100/(400-235),G182&lt;=800,200+(G182-400)*100/(800-400),TRUE,300+(G182-800)*100/(1000-800)),1)</f>
        <v>17.899999999999999</v>
      </c>
      <c r="N182" s="35" cm="1">
        <f t="array" aca="1" ref="N182" ca="1">ROUND(_xlfn.IFS(H182&lt;=80,H182*50/80,H182&lt;=200,50+(H182-80)*50/(200-80),H182&lt;=1130,100+(H182-200)*100/(1130-200),H182&lt;=2260,200+(H182-1130)*100/(2260-1130),TRUE,300+(H182-2260)*100/(3000-2260)),1)</f>
        <v>21.3</v>
      </c>
      <c r="O182" s="32">
        <f t="shared" ca="1" si="5"/>
        <v>110.1</v>
      </c>
      <c r="P182" s="33" t="str">
        <f t="shared" ca="1" si="6"/>
        <v>PM2,5</v>
      </c>
      <c r="Q182" s="42" t="str" cm="1">
        <f t="array" aca="1" ref="Q182" ca="1">_xlfn.IFS(O182&lt;=50,"Baik", O182&lt;=100,"Sedang", O182&lt;=200,"Tidak Sehat", O182&lt;=300,"Sangat Tidak Sehat", TRUE,"Berbahaya")</f>
        <v>Tidak Sehat</v>
      </c>
    </row>
    <row r="183" spans="1:17" x14ac:dyDescent="0.25">
      <c r="A183" s="41">
        <v>202305</v>
      </c>
      <c r="B183" s="33" t="s">
        <v>189</v>
      </c>
      <c r="C183" s="32">
        <f ca="1">ROUND('PM10'!$H$8*(-LN(1-RAND()))^(1/'PM10'!$H$7),0)</f>
        <v>47</v>
      </c>
      <c r="D183" s="35">
        <f ca="1">ROUND('PM2,5'!$H$8*(-LN(1-RAND()))^(1/'PM2,5'!$H$7),0)</f>
        <v>66</v>
      </c>
      <c r="E183" s="32">
        <f ca="1">ROUND(_xlfn.NORM.INV(RAND(),'SO2'!$H$4,'SO2'!$H$6),0)</f>
        <v>49</v>
      </c>
      <c r="F183" s="33">
        <f ca="1">ROUND(_xlfn.NORM.INV(RAND(),CO!$H$4,CO!$H$6),0)</f>
        <v>4</v>
      </c>
      <c r="G183" s="34">
        <f ca="1">ROUND('O3'!$H$8*(-LN(1-RAND()))^(1/'O3'!$H$7),0)</f>
        <v>19</v>
      </c>
      <c r="H183" s="33">
        <f ca="1">ROUND(_xlfn.NORM.INV(RAND(),'NO2'!$H$4,'NO2'!$H$6),0)</f>
        <v>18</v>
      </c>
      <c r="I183" s="34" cm="1">
        <f t="array" aca="1" ref="I183" ca="1">ROUND(_xlfn.IFS(C183&lt;=50, C183, C183&lt;=150, 50+(C183-50)*50/(150-50), C183&lt;=350, 100+(C183-150)*100/(350-150), C183&lt;=420, 200+(C183-350)*100/(420-350), TRUE, 300+(C183-420)*100/(500-420)), 1)</f>
        <v>47</v>
      </c>
      <c r="J183" s="35" cm="1">
        <f t="array" aca="1" ref="J183" ca="1">ROUND(_xlfn.IFS(D183&lt;=15.5, D183*50/15.5, D183&lt;=55.4, 50+(D183-15.5)*50/(55.4-15.5), D183&lt;=150.4, 100+(D183-55.4)*100/(150.4-55.4), D183&lt;=250.4, 200+(D183-150.4)*100/(250.4-150.4), TRUE, 300+(D183-250.4)*100/(500-250.4)), 1)</f>
        <v>111.2</v>
      </c>
      <c r="K183" s="34" cm="1">
        <f t="array" aca="1" ref="K183" ca="1">ROUND(_xlfn.IFS(E183&lt;=52, E183*50/52, E183&lt;=180, 50+(E183-52)*50/(180-52), E183&lt;=365, 100+(E183-180)*100/(365-180), E183&lt;=800, 200+(E183-365)*100/(800-365), TRUE, 300+(E183-800)*100/(1200-800)), 1)</f>
        <v>47.1</v>
      </c>
      <c r="L183" s="35" cm="1">
        <f t="array" aca="1" ref="L183" ca="1">ROUND(_xlfn.IFS(F183&lt;=4000,F183*50/4000,F183&lt;=8000,50+(F183-4000)*50/(8000-4000),F183&lt;=15000,100+(F183-8000)*100/(15000-8000),F183&lt;=30000,200+(F183-15000)*100/(30000-15000),TRUE,300+(F183-30000)*100/(45000-30000)),3)</f>
        <v>0.05</v>
      </c>
      <c r="M183" s="34" cm="1">
        <f t="array" aca="1" ref="M183" ca="1">ROUND(_xlfn.IFS(G183&lt;=120,G183*50/120,G183&lt;=235,50+(G183-120)*50/(235-120),G183&lt;=400,100+(G183-235)*100/(400-235),G183&lt;=800,200+(G183-400)*100/(800-400),TRUE,300+(G183-800)*100/(1000-800)),1)</f>
        <v>7.9</v>
      </c>
      <c r="N183" s="35" cm="1">
        <f t="array" aca="1" ref="N183" ca="1">ROUND(_xlfn.IFS(H183&lt;=80,H183*50/80,H183&lt;=200,50+(H183-80)*50/(200-80),H183&lt;=1130,100+(H183-200)*100/(1130-200),H183&lt;=2260,200+(H183-1130)*100/(2260-1130),TRUE,300+(H183-2260)*100/(3000-2260)),1)</f>
        <v>11.3</v>
      </c>
      <c r="O183" s="32">
        <f t="shared" ca="1" si="5"/>
        <v>111.2</v>
      </c>
      <c r="P183" s="33" t="str">
        <f t="shared" ca="1" si="6"/>
        <v>PM2,5</v>
      </c>
      <c r="Q183" s="42" t="str" cm="1">
        <f t="array" aca="1" ref="Q183" ca="1">_xlfn.IFS(O183&lt;=50,"Baik", O183&lt;=100,"Sedang", O183&lt;=200,"Tidak Sehat", O183&lt;=300,"Sangat Tidak Sehat", TRUE,"Berbahaya")</f>
        <v>Tidak Sehat</v>
      </c>
    </row>
    <row r="184" spans="1:17" x14ac:dyDescent="0.25">
      <c r="A184" s="41">
        <v>202306</v>
      </c>
      <c r="B184" s="33" t="s">
        <v>191</v>
      </c>
      <c r="C184" s="32">
        <f ca="1">ROUND('PM10'!$H$8*(-LN(1-RAND()))^(1/'PM10'!$H$7),0)</f>
        <v>43</v>
      </c>
      <c r="D184" s="35">
        <f ca="1">ROUND('PM2,5'!$H$8*(-LN(1-RAND()))^(1/'PM2,5'!$H$7),0)</f>
        <v>81</v>
      </c>
      <c r="E184" s="32">
        <f ca="1">ROUND(_xlfn.NORM.INV(RAND(),'SO2'!$H$4,'SO2'!$H$6),0)</f>
        <v>48</v>
      </c>
      <c r="F184" s="33">
        <f ca="1">ROUND(_xlfn.NORM.INV(RAND(),CO!$H$4,CO!$H$6),0)</f>
        <v>14</v>
      </c>
      <c r="G184" s="34">
        <f ca="1">ROUND('O3'!$H$8*(-LN(1-RAND()))^(1/'O3'!$H$7),0)</f>
        <v>16</v>
      </c>
      <c r="H184" s="33">
        <f ca="1">ROUND(_xlfn.NORM.INV(RAND(),'NO2'!$H$4,'NO2'!$H$6),0)</f>
        <v>27</v>
      </c>
      <c r="I184" s="34" cm="1">
        <f t="array" aca="1" ref="I184" ca="1">ROUND(_xlfn.IFS(C184&lt;=50, C184, C184&lt;=150, 50+(C184-50)*50/(150-50), C184&lt;=350, 100+(C184-150)*100/(350-150), C184&lt;=420, 200+(C184-350)*100/(420-350), TRUE, 300+(C184-420)*100/(500-420)), 1)</f>
        <v>43</v>
      </c>
      <c r="J184" s="35" cm="1">
        <f t="array" aca="1" ref="J184" ca="1">ROUND(_xlfn.IFS(D184&lt;=15.5, D184*50/15.5, D184&lt;=55.4, 50+(D184-15.5)*50/(55.4-15.5), D184&lt;=150.4, 100+(D184-55.4)*100/(150.4-55.4), D184&lt;=250.4, 200+(D184-150.4)*100/(250.4-150.4), TRUE, 300+(D184-250.4)*100/(500-250.4)), 1)</f>
        <v>126.9</v>
      </c>
      <c r="K184" s="34" cm="1">
        <f t="array" aca="1" ref="K184" ca="1">ROUND(_xlfn.IFS(E184&lt;=52, E184*50/52, E184&lt;=180, 50+(E184-52)*50/(180-52), E184&lt;=365, 100+(E184-180)*100/(365-180), E184&lt;=800, 200+(E184-365)*100/(800-365), TRUE, 300+(E184-800)*100/(1200-800)), 1)</f>
        <v>46.2</v>
      </c>
      <c r="L184" s="35" cm="1">
        <f t="array" aca="1" ref="L184" ca="1">ROUND(_xlfn.IFS(F184&lt;=4000,F184*50/4000,F184&lt;=8000,50+(F184-4000)*50/(8000-4000),F184&lt;=15000,100+(F184-8000)*100/(15000-8000),F184&lt;=30000,200+(F184-15000)*100/(30000-15000),TRUE,300+(F184-30000)*100/(45000-30000)),3)</f>
        <v>0.17499999999999999</v>
      </c>
      <c r="M184" s="34" cm="1">
        <f t="array" aca="1" ref="M184" ca="1">ROUND(_xlfn.IFS(G184&lt;=120,G184*50/120,G184&lt;=235,50+(G184-120)*50/(235-120),G184&lt;=400,100+(G184-235)*100/(400-235),G184&lt;=800,200+(G184-400)*100/(800-400),TRUE,300+(G184-800)*100/(1000-800)),1)</f>
        <v>6.7</v>
      </c>
      <c r="N184" s="35" cm="1">
        <f t="array" aca="1" ref="N184" ca="1">ROUND(_xlfn.IFS(H184&lt;=80,H184*50/80,H184&lt;=200,50+(H184-80)*50/(200-80),H184&lt;=1130,100+(H184-200)*100/(1130-200),H184&lt;=2260,200+(H184-1130)*100/(2260-1130),TRUE,300+(H184-2260)*100/(3000-2260)),1)</f>
        <v>16.899999999999999</v>
      </c>
      <c r="O184" s="32">
        <f t="shared" ca="1" si="5"/>
        <v>126.9</v>
      </c>
      <c r="P184" s="33" t="str">
        <f t="shared" ca="1" si="6"/>
        <v>PM2,5</v>
      </c>
      <c r="Q184" s="42" t="str" cm="1">
        <f t="array" aca="1" ref="Q184" ca="1">_xlfn.IFS(O184&lt;=50,"Baik", O184&lt;=100,"Sedang", O184&lt;=200,"Tidak Sehat", O184&lt;=300,"Sangat Tidak Sehat", TRUE,"Berbahaya")</f>
        <v>Tidak Sehat</v>
      </c>
    </row>
    <row r="185" spans="1:17" x14ac:dyDescent="0.25">
      <c r="A185" s="41">
        <v>202306</v>
      </c>
      <c r="B185" s="33" t="s">
        <v>192</v>
      </c>
      <c r="C185" s="32">
        <f ca="1">ROUND('PM10'!$H$8*(-LN(1-RAND()))^(1/'PM10'!$H$7),0)</f>
        <v>59</v>
      </c>
      <c r="D185" s="35">
        <f ca="1">ROUND('PM2,5'!$H$8*(-LN(1-RAND()))^(1/'PM2,5'!$H$7),0)</f>
        <v>77</v>
      </c>
      <c r="E185" s="32">
        <f ca="1">ROUND(_xlfn.NORM.INV(RAND(),'SO2'!$H$4,'SO2'!$H$6),0)</f>
        <v>48</v>
      </c>
      <c r="F185" s="33">
        <f ca="1">ROUND(_xlfn.NORM.INV(RAND(),CO!$H$4,CO!$H$6),0)</f>
        <v>13</v>
      </c>
      <c r="G185" s="34">
        <f ca="1">ROUND('O3'!$H$8*(-LN(1-RAND()))^(1/'O3'!$H$7),0)</f>
        <v>20</v>
      </c>
      <c r="H185" s="33">
        <f ca="1">ROUND(_xlfn.NORM.INV(RAND(),'NO2'!$H$4,'NO2'!$H$6),0)</f>
        <v>17</v>
      </c>
      <c r="I185" s="34" cm="1">
        <f t="array" aca="1" ref="I185" ca="1">ROUND(_xlfn.IFS(C185&lt;=50, C185, C185&lt;=150, 50+(C185-50)*50/(150-50), C185&lt;=350, 100+(C185-150)*100/(350-150), C185&lt;=420, 200+(C185-350)*100/(420-350), TRUE, 300+(C185-420)*100/(500-420)), 1)</f>
        <v>54.5</v>
      </c>
      <c r="J185" s="35" cm="1">
        <f t="array" aca="1" ref="J185" ca="1">ROUND(_xlfn.IFS(D185&lt;=15.5, D185*50/15.5, D185&lt;=55.4, 50+(D185-15.5)*50/(55.4-15.5), D185&lt;=150.4, 100+(D185-55.4)*100/(150.4-55.4), D185&lt;=250.4, 200+(D185-150.4)*100/(250.4-150.4), TRUE, 300+(D185-250.4)*100/(500-250.4)), 1)</f>
        <v>122.7</v>
      </c>
      <c r="K185" s="34" cm="1">
        <f t="array" aca="1" ref="K185" ca="1">ROUND(_xlfn.IFS(E185&lt;=52, E185*50/52, E185&lt;=180, 50+(E185-52)*50/(180-52), E185&lt;=365, 100+(E185-180)*100/(365-180), E185&lt;=800, 200+(E185-365)*100/(800-365), TRUE, 300+(E185-800)*100/(1200-800)), 1)</f>
        <v>46.2</v>
      </c>
      <c r="L185" s="35" cm="1">
        <f t="array" aca="1" ref="L185" ca="1">ROUND(_xlfn.IFS(F185&lt;=4000,F185*50/4000,F185&lt;=8000,50+(F185-4000)*50/(8000-4000),F185&lt;=15000,100+(F185-8000)*100/(15000-8000),F185&lt;=30000,200+(F185-15000)*100/(30000-15000),TRUE,300+(F185-30000)*100/(45000-30000)),3)</f>
        <v>0.16300000000000001</v>
      </c>
      <c r="M185" s="34" cm="1">
        <f t="array" aca="1" ref="M185" ca="1">ROUND(_xlfn.IFS(G185&lt;=120,G185*50/120,G185&lt;=235,50+(G185-120)*50/(235-120),G185&lt;=400,100+(G185-235)*100/(400-235),G185&lt;=800,200+(G185-400)*100/(800-400),TRUE,300+(G185-800)*100/(1000-800)),1)</f>
        <v>8.3000000000000007</v>
      </c>
      <c r="N185" s="35" cm="1">
        <f t="array" aca="1" ref="N185" ca="1">ROUND(_xlfn.IFS(H185&lt;=80,H185*50/80,H185&lt;=200,50+(H185-80)*50/(200-80),H185&lt;=1130,100+(H185-200)*100/(1130-200),H185&lt;=2260,200+(H185-1130)*100/(2260-1130),TRUE,300+(H185-2260)*100/(3000-2260)),1)</f>
        <v>10.6</v>
      </c>
      <c r="O185" s="32">
        <f t="shared" ca="1" si="5"/>
        <v>122.7</v>
      </c>
      <c r="P185" s="33" t="str">
        <f t="shared" ca="1" si="6"/>
        <v>PM2,5</v>
      </c>
      <c r="Q185" s="42" t="str" cm="1">
        <f t="array" aca="1" ref="Q185" ca="1">_xlfn.IFS(O185&lt;=50,"Baik", O185&lt;=100,"Sedang", O185&lt;=200,"Tidak Sehat", O185&lt;=300,"Sangat Tidak Sehat", TRUE,"Berbahaya")</f>
        <v>Tidak Sehat</v>
      </c>
    </row>
    <row r="186" spans="1:17" x14ac:dyDescent="0.25">
      <c r="A186" s="41">
        <v>202306</v>
      </c>
      <c r="B186" s="33" t="s">
        <v>193</v>
      </c>
      <c r="C186" s="32">
        <f ca="1">ROUND('PM10'!$H$8*(-LN(1-RAND()))^(1/'PM10'!$H$7),0)</f>
        <v>67</v>
      </c>
      <c r="D186" s="35">
        <f ca="1">ROUND('PM2,5'!$H$8*(-LN(1-RAND()))^(1/'PM2,5'!$H$7),0)</f>
        <v>32</v>
      </c>
      <c r="E186" s="32">
        <f ca="1">ROUND(_xlfn.NORM.INV(RAND(),'SO2'!$H$4,'SO2'!$H$6),0)</f>
        <v>45</v>
      </c>
      <c r="F186" s="33">
        <f ca="1">ROUND(_xlfn.NORM.INV(RAND(),CO!$H$4,CO!$H$6),0)</f>
        <v>10</v>
      </c>
      <c r="G186" s="34">
        <f ca="1">ROUND('O3'!$H$8*(-LN(1-RAND()))^(1/'O3'!$H$7),0)</f>
        <v>21</v>
      </c>
      <c r="H186" s="33">
        <f ca="1">ROUND(_xlfn.NORM.INV(RAND(),'NO2'!$H$4,'NO2'!$H$6),0)</f>
        <v>31</v>
      </c>
      <c r="I186" s="34" cm="1">
        <f t="array" aca="1" ref="I186" ca="1">ROUND(_xlfn.IFS(C186&lt;=50, C186, C186&lt;=150, 50+(C186-50)*50/(150-50), C186&lt;=350, 100+(C186-150)*100/(350-150), C186&lt;=420, 200+(C186-350)*100/(420-350), TRUE, 300+(C186-420)*100/(500-420)), 1)</f>
        <v>58.5</v>
      </c>
      <c r="J186" s="35" cm="1">
        <f t="array" aca="1" ref="J186" ca="1">ROUND(_xlfn.IFS(D186&lt;=15.5, D186*50/15.5, D186&lt;=55.4, 50+(D186-15.5)*50/(55.4-15.5), D186&lt;=150.4, 100+(D186-55.4)*100/(150.4-55.4), D186&lt;=250.4, 200+(D186-150.4)*100/(250.4-150.4), TRUE, 300+(D186-250.4)*100/(500-250.4)), 1)</f>
        <v>70.7</v>
      </c>
      <c r="K186" s="34" cm="1">
        <f t="array" aca="1" ref="K186" ca="1">ROUND(_xlfn.IFS(E186&lt;=52, E186*50/52, E186&lt;=180, 50+(E186-52)*50/(180-52), E186&lt;=365, 100+(E186-180)*100/(365-180), E186&lt;=800, 200+(E186-365)*100/(800-365), TRUE, 300+(E186-800)*100/(1200-800)), 1)</f>
        <v>43.3</v>
      </c>
      <c r="L186" s="35" cm="1">
        <f t="array" aca="1" ref="L186" ca="1">ROUND(_xlfn.IFS(F186&lt;=4000,F186*50/4000,F186&lt;=8000,50+(F186-4000)*50/(8000-4000),F186&lt;=15000,100+(F186-8000)*100/(15000-8000),F186&lt;=30000,200+(F186-15000)*100/(30000-15000),TRUE,300+(F186-30000)*100/(45000-30000)),3)</f>
        <v>0.125</v>
      </c>
      <c r="M186" s="34" cm="1">
        <f t="array" aca="1" ref="M186" ca="1">ROUND(_xlfn.IFS(G186&lt;=120,G186*50/120,G186&lt;=235,50+(G186-120)*50/(235-120),G186&lt;=400,100+(G186-235)*100/(400-235),G186&lt;=800,200+(G186-400)*100/(800-400),TRUE,300+(G186-800)*100/(1000-800)),1)</f>
        <v>8.8000000000000007</v>
      </c>
      <c r="N186" s="35" cm="1">
        <f t="array" aca="1" ref="N186" ca="1">ROUND(_xlfn.IFS(H186&lt;=80,H186*50/80,H186&lt;=200,50+(H186-80)*50/(200-80),H186&lt;=1130,100+(H186-200)*100/(1130-200),H186&lt;=2260,200+(H186-1130)*100/(2260-1130),TRUE,300+(H186-2260)*100/(3000-2260)),1)</f>
        <v>19.399999999999999</v>
      </c>
      <c r="O186" s="32">
        <f t="shared" ca="1" si="5"/>
        <v>70.7</v>
      </c>
      <c r="P186" s="33" t="str">
        <f t="shared" ca="1" si="6"/>
        <v>PM2,5</v>
      </c>
      <c r="Q186" s="42" t="str" cm="1">
        <f t="array" aca="1" ref="Q186" ca="1">_xlfn.IFS(O186&lt;=50,"Baik", O186&lt;=100,"Sedang", O186&lt;=200,"Tidak Sehat", O186&lt;=300,"Sangat Tidak Sehat", TRUE,"Berbahaya")</f>
        <v>Sedang</v>
      </c>
    </row>
    <row r="187" spans="1:17" x14ac:dyDescent="0.25">
      <c r="A187" s="41">
        <v>202306</v>
      </c>
      <c r="B187" s="33" t="s">
        <v>194</v>
      </c>
      <c r="C187" s="32">
        <f ca="1">ROUND('PM10'!$H$8*(-LN(1-RAND()))^(1/'PM10'!$H$7),0)</f>
        <v>53</v>
      </c>
      <c r="D187" s="35">
        <f ca="1">ROUND('PM2,5'!$H$8*(-LN(1-RAND()))^(1/'PM2,5'!$H$7),0)</f>
        <v>79</v>
      </c>
      <c r="E187" s="32">
        <f ca="1">ROUND(_xlfn.NORM.INV(RAND(),'SO2'!$H$4,'SO2'!$H$6),0)</f>
        <v>46</v>
      </c>
      <c r="F187" s="33">
        <f ca="1">ROUND(_xlfn.NORM.INV(RAND(),CO!$H$4,CO!$H$6),0)</f>
        <v>11</v>
      </c>
      <c r="G187" s="34">
        <f ca="1">ROUND('O3'!$H$8*(-LN(1-RAND()))^(1/'O3'!$H$7),0)</f>
        <v>21</v>
      </c>
      <c r="H187" s="33">
        <f ca="1">ROUND(_xlfn.NORM.INV(RAND(),'NO2'!$H$4,'NO2'!$H$6),0)</f>
        <v>19</v>
      </c>
      <c r="I187" s="34" cm="1">
        <f t="array" aca="1" ref="I187" ca="1">ROUND(_xlfn.IFS(C187&lt;=50, C187, C187&lt;=150, 50+(C187-50)*50/(150-50), C187&lt;=350, 100+(C187-150)*100/(350-150), C187&lt;=420, 200+(C187-350)*100/(420-350), TRUE, 300+(C187-420)*100/(500-420)), 1)</f>
        <v>51.5</v>
      </c>
      <c r="J187" s="35" cm="1">
        <f t="array" aca="1" ref="J187" ca="1">ROUND(_xlfn.IFS(D187&lt;=15.5, D187*50/15.5, D187&lt;=55.4, 50+(D187-15.5)*50/(55.4-15.5), D187&lt;=150.4, 100+(D187-55.4)*100/(150.4-55.4), D187&lt;=250.4, 200+(D187-150.4)*100/(250.4-150.4), TRUE, 300+(D187-250.4)*100/(500-250.4)), 1)</f>
        <v>124.8</v>
      </c>
      <c r="K187" s="34" cm="1">
        <f t="array" aca="1" ref="K187" ca="1">ROUND(_xlfn.IFS(E187&lt;=52, E187*50/52, E187&lt;=180, 50+(E187-52)*50/(180-52), E187&lt;=365, 100+(E187-180)*100/(365-180), E187&lt;=800, 200+(E187-365)*100/(800-365), TRUE, 300+(E187-800)*100/(1200-800)), 1)</f>
        <v>44.2</v>
      </c>
      <c r="L187" s="35" cm="1">
        <f t="array" aca="1" ref="L187" ca="1">ROUND(_xlfn.IFS(F187&lt;=4000,F187*50/4000,F187&lt;=8000,50+(F187-4000)*50/(8000-4000),F187&lt;=15000,100+(F187-8000)*100/(15000-8000),F187&lt;=30000,200+(F187-15000)*100/(30000-15000),TRUE,300+(F187-30000)*100/(45000-30000)),3)</f>
        <v>0.13800000000000001</v>
      </c>
      <c r="M187" s="34" cm="1">
        <f t="array" aca="1" ref="M187" ca="1">ROUND(_xlfn.IFS(G187&lt;=120,G187*50/120,G187&lt;=235,50+(G187-120)*50/(235-120),G187&lt;=400,100+(G187-235)*100/(400-235),G187&lt;=800,200+(G187-400)*100/(800-400),TRUE,300+(G187-800)*100/(1000-800)),1)</f>
        <v>8.8000000000000007</v>
      </c>
      <c r="N187" s="35" cm="1">
        <f t="array" aca="1" ref="N187" ca="1">ROUND(_xlfn.IFS(H187&lt;=80,H187*50/80,H187&lt;=200,50+(H187-80)*50/(200-80),H187&lt;=1130,100+(H187-200)*100/(1130-200),H187&lt;=2260,200+(H187-1130)*100/(2260-1130),TRUE,300+(H187-2260)*100/(3000-2260)),1)</f>
        <v>11.9</v>
      </c>
      <c r="O187" s="32">
        <f t="shared" ca="1" si="5"/>
        <v>124.8</v>
      </c>
      <c r="P187" s="33" t="str">
        <f t="shared" ca="1" si="6"/>
        <v>PM2,5</v>
      </c>
      <c r="Q187" s="42" t="str" cm="1">
        <f t="array" aca="1" ref="Q187" ca="1">_xlfn.IFS(O187&lt;=50,"Baik", O187&lt;=100,"Sedang", O187&lt;=200,"Tidak Sehat", O187&lt;=300,"Sangat Tidak Sehat", TRUE,"Berbahaya")</f>
        <v>Tidak Sehat</v>
      </c>
    </row>
    <row r="188" spans="1:17" x14ac:dyDescent="0.25">
      <c r="A188" s="41">
        <v>202306</v>
      </c>
      <c r="B188" s="33" t="s">
        <v>195</v>
      </c>
      <c r="C188" s="32">
        <f ca="1">ROUND('PM10'!$H$8*(-LN(1-RAND()))^(1/'PM10'!$H$7),0)</f>
        <v>40</v>
      </c>
      <c r="D188" s="35">
        <f ca="1">ROUND('PM2,5'!$H$8*(-LN(1-RAND()))^(1/'PM2,5'!$H$7),0)</f>
        <v>91</v>
      </c>
      <c r="E188" s="32">
        <f ca="1">ROUND(_xlfn.NORM.INV(RAND(),'SO2'!$H$4,'SO2'!$H$6),0)</f>
        <v>43</v>
      </c>
      <c r="F188" s="33">
        <f ca="1">ROUND(_xlfn.NORM.INV(RAND(),CO!$H$4,CO!$H$6),0)</f>
        <v>11</v>
      </c>
      <c r="G188" s="34">
        <f ca="1">ROUND('O3'!$H$8*(-LN(1-RAND()))^(1/'O3'!$H$7),0)</f>
        <v>31</v>
      </c>
      <c r="H188" s="33">
        <f ca="1">ROUND(_xlfn.NORM.INV(RAND(),'NO2'!$H$4,'NO2'!$H$6),0)</f>
        <v>25</v>
      </c>
      <c r="I188" s="34" cm="1">
        <f t="array" aca="1" ref="I188" ca="1">ROUND(_xlfn.IFS(C188&lt;=50, C188, C188&lt;=150, 50+(C188-50)*50/(150-50), C188&lt;=350, 100+(C188-150)*100/(350-150), C188&lt;=420, 200+(C188-350)*100/(420-350), TRUE, 300+(C188-420)*100/(500-420)), 1)</f>
        <v>40</v>
      </c>
      <c r="J188" s="35" cm="1">
        <f t="array" aca="1" ref="J188" ca="1">ROUND(_xlfn.IFS(D188&lt;=15.5, D188*50/15.5, D188&lt;=55.4, 50+(D188-15.5)*50/(55.4-15.5), D188&lt;=150.4, 100+(D188-55.4)*100/(150.4-55.4), D188&lt;=250.4, 200+(D188-150.4)*100/(250.4-150.4), TRUE, 300+(D188-250.4)*100/(500-250.4)), 1)</f>
        <v>137.5</v>
      </c>
      <c r="K188" s="34" cm="1">
        <f t="array" aca="1" ref="K188" ca="1">ROUND(_xlfn.IFS(E188&lt;=52, E188*50/52, E188&lt;=180, 50+(E188-52)*50/(180-52), E188&lt;=365, 100+(E188-180)*100/(365-180), E188&lt;=800, 200+(E188-365)*100/(800-365), TRUE, 300+(E188-800)*100/(1200-800)), 1)</f>
        <v>41.3</v>
      </c>
      <c r="L188" s="35" cm="1">
        <f t="array" aca="1" ref="L188" ca="1">ROUND(_xlfn.IFS(F188&lt;=4000,F188*50/4000,F188&lt;=8000,50+(F188-4000)*50/(8000-4000),F188&lt;=15000,100+(F188-8000)*100/(15000-8000),F188&lt;=30000,200+(F188-15000)*100/(30000-15000),TRUE,300+(F188-30000)*100/(45000-30000)),3)</f>
        <v>0.13800000000000001</v>
      </c>
      <c r="M188" s="34" cm="1">
        <f t="array" aca="1" ref="M188" ca="1">ROUND(_xlfn.IFS(G188&lt;=120,G188*50/120,G188&lt;=235,50+(G188-120)*50/(235-120),G188&lt;=400,100+(G188-235)*100/(400-235),G188&lt;=800,200+(G188-400)*100/(800-400),TRUE,300+(G188-800)*100/(1000-800)),1)</f>
        <v>12.9</v>
      </c>
      <c r="N188" s="35" cm="1">
        <f t="array" aca="1" ref="N188" ca="1">ROUND(_xlfn.IFS(H188&lt;=80,H188*50/80,H188&lt;=200,50+(H188-80)*50/(200-80),H188&lt;=1130,100+(H188-200)*100/(1130-200),H188&lt;=2260,200+(H188-1130)*100/(2260-1130),TRUE,300+(H188-2260)*100/(3000-2260)),1)</f>
        <v>15.6</v>
      </c>
      <c r="O188" s="32">
        <f t="shared" ca="1" si="5"/>
        <v>137.5</v>
      </c>
      <c r="P188" s="33" t="str">
        <f t="shared" ca="1" si="6"/>
        <v>PM2,5</v>
      </c>
      <c r="Q188" s="42" t="str" cm="1">
        <f t="array" aca="1" ref="Q188" ca="1">_xlfn.IFS(O188&lt;=50,"Baik", O188&lt;=100,"Sedang", O188&lt;=200,"Tidak Sehat", O188&lt;=300,"Sangat Tidak Sehat", TRUE,"Berbahaya")</f>
        <v>Tidak Sehat</v>
      </c>
    </row>
    <row r="189" spans="1:17" x14ac:dyDescent="0.25">
      <c r="A189" s="41">
        <v>202306</v>
      </c>
      <c r="B189" s="33" t="s">
        <v>196</v>
      </c>
      <c r="C189" s="32">
        <f ca="1">ROUND('PM10'!$H$8*(-LN(1-RAND()))^(1/'PM10'!$H$7),0)</f>
        <v>45</v>
      </c>
      <c r="D189" s="35">
        <f ca="1">ROUND('PM2,5'!$H$8*(-LN(1-RAND()))^(1/'PM2,5'!$H$7),0)</f>
        <v>88</v>
      </c>
      <c r="E189" s="32">
        <f ca="1">ROUND(_xlfn.NORM.INV(RAND(),'SO2'!$H$4,'SO2'!$H$6),0)</f>
        <v>44</v>
      </c>
      <c r="F189" s="33">
        <f ca="1">ROUND(_xlfn.NORM.INV(RAND(),CO!$H$4,CO!$H$6),0)</f>
        <v>9</v>
      </c>
      <c r="G189" s="34">
        <f ca="1">ROUND('O3'!$H$8*(-LN(1-RAND()))^(1/'O3'!$H$7),0)</f>
        <v>20</v>
      </c>
      <c r="H189" s="33">
        <f ca="1">ROUND(_xlfn.NORM.INV(RAND(),'NO2'!$H$4,'NO2'!$H$6),0)</f>
        <v>15</v>
      </c>
      <c r="I189" s="34" cm="1">
        <f t="array" aca="1" ref="I189" ca="1">ROUND(_xlfn.IFS(C189&lt;=50, C189, C189&lt;=150, 50+(C189-50)*50/(150-50), C189&lt;=350, 100+(C189-150)*100/(350-150), C189&lt;=420, 200+(C189-350)*100/(420-350), TRUE, 300+(C189-420)*100/(500-420)), 1)</f>
        <v>45</v>
      </c>
      <c r="J189" s="35" cm="1">
        <f t="array" aca="1" ref="J189" ca="1">ROUND(_xlfn.IFS(D189&lt;=15.5, D189*50/15.5, D189&lt;=55.4, 50+(D189-15.5)*50/(55.4-15.5), D189&lt;=150.4, 100+(D189-55.4)*100/(150.4-55.4), D189&lt;=250.4, 200+(D189-150.4)*100/(250.4-150.4), TRUE, 300+(D189-250.4)*100/(500-250.4)), 1)</f>
        <v>134.30000000000001</v>
      </c>
      <c r="K189" s="34" cm="1">
        <f t="array" aca="1" ref="K189" ca="1">ROUND(_xlfn.IFS(E189&lt;=52, E189*50/52, E189&lt;=180, 50+(E189-52)*50/(180-52), E189&lt;=365, 100+(E189-180)*100/(365-180), E189&lt;=800, 200+(E189-365)*100/(800-365), TRUE, 300+(E189-800)*100/(1200-800)), 1)</f>
        <v>42.3</v>
      </c>
      <c r="L189" s="35" cm="1">
        <f t="array" aca="1" ref="L189" ca="1">ROUND(_xlfn.IFS(F189&lt;=4000,F189*50/4000,F189&lt;=8000,50+(F189-4000)*50/(8000-4000),F189&lt;=15000,100+(F189-8000)*100/(15000-8000),F189&lt;=30000,200+(F189-15000)*100/(30000-15000),TRUE,300+(F189-30000)*100/(45000-30000)),3)</f>
        <v>0.113</v>
      </c>
      <c r="M189" s="34" cm="1">
        <f t="array" aca="1" ref="M189" ca="1">ROUND(_xlfn.IFS(G189&lt;=120,G189*50/120,G189&lt;=235,50+(G189-120)*50/(235-120),G189&lt;=400,100+(G189-235)*100/(400-235),G189&lt;=800,200+(G189-400)*100/(800-400),TRUE,300+(G189-800)*100/(1000-800)),1)</f>
        <v>8.3000000000000007</v>
      </c>
      <c r="N189" s="35" cm="1">
        <f t="array" aca="1" ref="N189" ca="1">ROUND(_xlfn.IFS(H189&lt;=80,H189*50/80,H189&lt;=200,50+(H189-80)*50/(200-80),H189&lt;=1130,100+(H189-200)*100/(1130-200),H189&lt;=2260,200+(H189-1130)*100/(2260-1130),TRUE,300+(H189-2260)*100/(3000-2260)),1)</f>
        <v>9.4</v>
      </c>
      <c r="O189" s="32">
        <f t="shared" ca="1" si="5"/>
        <v>134.30000000000001</v>
      </c>
      <c r="P189" s="33" t="str">
        <f t="shared" ca="1" si="6"/>
        <v>PM2,5</v>
      </c>
      <c r="Q189" s="42" t="str" cm="1">
        <f t="array" aca="1" ref="Q189" ca="1">_xlfn.IFS(O189&lt;=50,"Baik", O189&lt;=100,"Sedang", O189&lt;=200,"Tidak Sehat", O189&lt;=300,"Sangat Tidak Sehat", TRUE,"Berbahaya")</f>
        <v>Tidak Sehat</v>
      </c>
    </row>
    <row r="190" spans="1:17" x14ac:dyDescent="0.25">
      <c r="A190" s="41">
        <v>202306</v>
      </c>
      <c r="B190" s="33" t="s">
        <v>197</v>
      </c>
      <c r="C190" s="32">
        <f ca="1">ROUND('PM10'!$H$8*(-LN(1-RAND()))^(1/'PM10'!$H$7),0)</f>
        <v>32</v>
      </c>
      <c r="D190" s="35">
        <f ca="1">ROUND('PM2,5'!$H$8*(-LN(1-RAND()))^(1/'PM2,5'!$H$7),0)</f>
        <v>94</v>
      </c>
      <c r="E190" s="32">
        <f ca="1">ROUND(_xlfn.NORM.INV(RAND(),'SO2'!$H$4,'SO2'!$H$6),0)</f>
        <v>45</v>
      </c>
      <c r="F190" s="33">
        <f ca="1">ROUND(_xlfn.NORM.INV(RAND(),CO!$H$4,CO!$H$6),0)</f>
        <v>5</v>
      </c>
      <c r="G190" s="34">
        <f ca="1">ROUND('O3'!$H$8*(-LN(1-RAND()))^(1/'O3'!$H$7),0)</f>
        <v>36</v>
      </c>
      <c r="H190" s="33">
        <f ca="1">ROUND(_xlfn.NORM.INV(RAND(),'NO2'!$H$4,'NO2'!$H$6),0)</f>
        <v>13</v>
      </c>
      <c r="I190" s="34" cm="1">
        <f t="array" aca="1" ref="I190" ca="1">ROUND(_xlfn.IFS(C190&lt;=50, C190, C190&lt;=150, 50+(C190-50)*50/(150-50), C190&lt;=350, 100+(C190-150)*100/(350-150), C190&lt;=420, 200+(C190-350)*100/(420-350), TRUE, 300+(C190-420)*100/(500-420)), 1)</f>
        <v>32</v>
      </c>
      <c r="J190" s="35" cm="1">
        <f t="array" aca="1" ref="J190" ca="1">ROUND(_xlfn.IFS(D190&lt;=15.5, D190*50/15.5, D190&lt;=55.4, 50+(D190-15.5)*50/(55.4-15.5), D190&lt;=150.4, 100+(D190-55.4)*100/(150.4-55.4), D190&lt;=250.4, 200+(D190-150.4)*100/(250.4-150.4), TRUE, 300+(D190-250.4)*100/(500-250.4)), 1)</f>
        <v>140.6</v>
      </c>
      <c r="K190" s="34" cm="1">
        <f t="array" aca="1" ref="K190" ca="1">ROUND(_xlfn.IFS(E190&lt;=52, E190*50/52, E190&lt;=180, 50+(E190-52)*50/(180-52), E190&lt;=365, 100+(E190-180)*100/(365-180), E190&lt;=800, 200+(E190-365)*100/(800-365), TRUE, 300+(E190-800)*100/(1200-800)), 1)</f>
        <v>43.3</v>
      </c>
      <c r="L190" s="35" cm="1">
        <f t="array" aca="1" ref="L190" ca="1">ROUND(_xlfn.IFS(F190&lt;=4000,F190*50/4000,F190&lt;=8000,50+(F190-4000)*50/(8000-4000),F190&lt;=15000,100+(F190-8000)*100/(15000-8000),F190&lt;=30000,200+(F190-15000)*100/(30000-15000),TRUE,300+(F190-30000)*100/(45000-30000)),3)</f>
        <v>6.3E-2</v>
      </c>
      <c r="M190" s="34" cm="1">
        <f t="array" aca="1" ref="M190" ca="1">ROUND(_xlfn.IFS(G190&lt;=120,G190*50/120,G190&lt;=235,50+(G190-120)*50/(235-120),G190&lt;=400,100+(G190-235)*100/(400-235),G190&lt;=800,200+(G190-400)*100/(800-400),TRUE,300+(G190-800)*100/(1000-800)),1)</f>
        <v>15</v>
      </c>
      <c r="N190" s="35" cm="1">
        <f t="array" aca="1" ref="N190" ca="1">ROUND(_xlfn.IFS(H190&lt;=80,H190*50/80,H190&lt;=200,50+(H190-80)*50/(200-80),H190&lt;=1130,100+(H190-200)*100/(1130-200),H190&lt;=2260,200+(H190-1130)*100/(2260-1130),TRUE,300+(H190-2260)*100/(3000-2260)),1)</f>
        <v>8.1</v>
      </c>
      <c r="O190" s="32">
        <f t="shared" ca="1" si="5"/>
        <v>140.6</v>
      </c>
      <c r="P190" s="33" t="str">
        <f t="shared" ca="1" si="6"/>
        <v>PM2,5</v>
      </c>
      <c r="Q190" s="42" t="str" cm="1">
        <f t="array" aca="1" ref="Q190" ca="1">_xlfn.IFS(O190&lt;=50,"Baik", O190&lt;=100,"Sedang", O190&lt;=200,"Tidak Sehat", O190&lt;=300,"Sangat Tidak Sehat", TRUE,"Berbahaya")</f>
        <v>Tidak Sehat</v>
      </c>
    </row>
    <row r="191" spans="1:17" x14ac:dyDescent="0.25">
      <c r="A191" s="41">
        <v>202306</v>
      </c>
      <c r="B191" s="33" t="s">
        <v>235</v>
      </c>
      <c r="C191" s="32">
        <f ca="1">ROUND('PM10'!$H$8*(-LN(1-RAND()))^(1/'PM10'!$H$7),0)</f>
        <v>70</v>
      </c>
      <c r="D191" s="35">
        <f ca="1">ROUND('PM2,5'!$H$8*(-LN(1-RAND()))^(1/'PM2,5'!$H$7),0)</f>
        <v>119</v>
      </c>
      <c r="E191" s="32">
        <f ca="1">ROUND(_xlfn.NORM.INV(RAND(),'SO2'!$H$4,'SO2'!$H$6),0)</f>
        <v>56</v>
      </c>
      <c r="F191" s="33">
        <f ca="1">ROUND(_xlfn.NORM.INV(RAND(),CO!$H$4,CO!$H$6),0)</f>
        <v>7</v>
      </c>
      <c r="G191" s="34">
        <f ca="1">ROUND('O3'!$H$8*(-LN(1-RAND()))^(1/'O3'!$H$7),0)</f>
        <v>38</v>
      </c>
      <c r="H191" s="33">
        <f ca="1">ROUND(_xlfn.NORM.INV(RAND(),'NO2'!$H$4,'NO2'!$H$6),0)</f>
        <v>2</v>
      </c>
      <c r="I191" s="34" cm="1">
        <f t="array" aca="1" ref="I191" ca="1">ROUND(_xlfn.IFS(C191&lt;=50, C191, C191&lt;=150, 50+(C191-50)*50/(150-50), C191&lt;=350, 100+(C191-150)*100/(350-150), C191&lt;=420, 200+(C191-350)*100/(420-350), TRUE, 300+(C191-420)*100/(500-420)), 1)</f>
        <v>60</v>
      </c>
      <c r="J191" s="35" cm="1">
        <f t="array" aca="1" ref="J191" ca="1">ROUND(_xlfn.IFS(D191&lt;=15.5, D191*50/15.5, D191&lt;=55.4, 50+(D191-15.5)*50/(55.4-15.5), D191&lt;=150.4, 100+(D191-55.4)*100/(150.4-55.4), D191&lt;=250.4, 200+(D191-150.4)*100/(250.4-150.4), TRUE, 300+(D191-250.4)*100/(500-250.4)), 1)</f>
        <v>166.9</v>
      </c>
      <c r="K191" s="34" cm="1">
        <f t="array" aca="1" ref="K191" ca="1">ROUND(_xlfn.IFS(E191&lt;=52, E191*50/52, E191&lt;=180, 50+(E191-52)*50/(180-52), E191&lt;=365, 100+(E191-180)*100/(365-180), E191&lt;=800, 200+(E191-365)*100/(800-365), TRUE, 300+(E191-800)*100/(1200-800)), 1)</f>
        <v>51.6</v>
      </c>
      <c r="L191" s="35" cm="1">
        <f t="array" aca="1" ref="L191" ca="1">ROUND(_xlfn.IFS(F191&lt;=4000,F191*50/4000,F191&lt;=8000,50+(F191-4000)*50/(8000-4000),F191&lt;=15000,100+(F191-8000)*100/(15000-8000),F191&lt;=30000,200+(F191-15000)*100/(30000-15000),TRUE,300+(F191-30000)*100/(45000-30000)),3)</f>
        <v>8.7999999999999995E-2</v>
      </c>
      <c r="M191" s="34" cm="1">
        <f t="array" aca="1" ref="M191" ca="1">ROUND(_xlfn.IFS(G191&lt;=120,G191*50/120,G191&lt;=235,50+(G191-120)*50/(235-120),G191&lt;=400,100+(G191-235)*100/(400-235),G191&lt;=800,200+(G191-400)*100/(800-400),TRUE,300+(G191-800)*100/(1000-800)),1)</f>
        <v>15.8</v>
      </c>
      <c r="N191" s="35" cm="1">
        <f t="array" aca="1" ref="N191" ca="1">ROUND(_xlfn.IFS(H191&lt;=80,H191*50/80,H191&lt;=200,50+(H191-80)*50/(200-80),H191&lt;=1130,100+(H191-200)*100/(1130-200),H191&lt;=2260,200+(H191-1130)*100/(2260-1130),TRUE,300+(H191-2260)*100/(3000-2260)),1)</f>
        <v>1.3</v>
      </c>
      <c r="O191" s="32">
        <f t="shared" ca="1" si="5"/>
        <v>166.9</v>
      </c>
      <c r="P191" s="33" t="str">
        <f t="shared" ca="1" si="6"/>
        <v>PM2,5</v>
      </c>
      <c r="Q191" s="42" t="str" cm="1">
        <f t="array" aca="1" ref="Q191" ca="1">_xlfn.IFS(O191&lt;=50,"Baik", O191&lt;=100,"Sedang", O191&lt;=200,"Tidak Sehat", O191&lt;=300,"Sangat Tidak Sehat", TRUE,"Berbahaya")</f>
        <v>Tidak Sehat</v>
      </c>
    </row>
    <row r="192" spans="1:17" x14ac:dyDescent="0.25">
      <c r="A192" s="41">
        <v>202306</v>
      </c>
      <c r="B192" s="33" t="s">
        <v>236</v>
      </c>
      <c r="C192" s="32">
        <f ca="1">ROUND('PM10'!$H$8*(-LN(1-RAND()))^(1/'PM10'!$H$7),0)</f>
        <v>43</v>
      </c>
      <c r="D192" s="35">
        <f ca="1">ROUND('PM2,5'!$H$8*(-LN(1-RAND()))^(1/'PM2,5'!$H$7),0)</f>
        <v>58</v>
      </c>
      <c r="E192" s="32">
        <f ca="1">ROUND(_xlfn.NORM.INV(RAND(),'SO2'!$H$4,'SO2'!$H$6),0)</f>
        <v>42</v>
      </c>
      <c r="F192" s="33">
        <f ca="1">ROUND(_xlfn.NORM.INV(RAND(),CO!$H$4,CO!$H$6),0)</f>
        <v>8</v>
      </c>
      <c r="G192" s="34">
        <f ca="1">ROUND('O3'!$H$8*(-LN(1-RAND()))^(1/'O3'!$H$7),0)</f>
        <v>28</v>
      </c>
      <c r="H192" s="33">
        <f ca="1">ROUND(_xlfn.NORM.INV(RAND(),'NO2'!$H$4,'NO2'!$H$6),0)</f>
        <v>22</v>
      </c>
      <c r="I192" s="34" cm="1">
        <f t="array" aca="1" ref="I192" ca="1">ROUND(_xlfn.IFS(C192&lt;=50, C192, C192&lt;=150, 50+(C192-50)*50/(150-50), C192&lt;=350, 100+(C192-150)*100/(350-150), C192&lt;=420, 200+(C192-350)*100/(420-350), TRUE, 300+(C192-420)*100/(500-420)), 1)</f>
        <v>43</v>
      </c>
      <c r="J192" s="35" cm="1">
        <f t="array" aca="1" ref="J192" ca="1">ROUND(_xlfn.IFS(D192&lt;=15.5, D192*50/15.5, D192&lt;=55.4, 50+(D192-15.5)*50/(55.4-15.5), D192&lt;=150.4, 100+(D192-55.4)*100/(150.4-55.4), D192&lt;=250.4, 200+(D192-150.4)*100/(250.4-150.4), TRUE, 300+(D192-250.4)*100/(500-250.4)), 1)</f>
        <v>102.7</v>
      </c>
      <c r="K192" s="34" cm="1">
        <f t="array" aca="1" ref="K192" ca="1">ROUND(_xlfn.IFS(E192&lt;=52, E192*50/52, E192&lt;=180, 50+(E192-52)*50/(180-52), E192&lt;=365, 100+(E192-180)*100/(365-180), E192&lt;=800, 200+(E192-365)*100/(800-365), TRUE, 300+(E192-800)*100/(1200-800)), 1)</f>
        <v>40.4</v>
      </c>
      <c r="L192" s="35" cm="1">
        <f t="array" aca="1" ref="L192" ca="1">ROUND(_xlfn.IFS(F192&lt;=4000,F192*50/4000,F192&lt;=8000,50+(F192-4000)*50/(8000-4000),F192&lt;=15000,100+(F192-8000)*100/(15000-8000),F192&lt;=30000,200+(F192-15000)*100/(30000-15000),TRUE,300+(F192-30000)*100/(45000-30000)),3)</f>
        <v>0.1</v>
      </c>
      <c r="M192" s="34" cm="1">
        <f t="array" aca="1" ref="M192" ca="1">ROUND(_xlfn.IFS(G192&lt;=120,G192*50/120,G192&lt;=235,50+(G192-120)*50/(235-120),G192&lt;=400,100+(G192-235)*100/(400-235),G192&lt;=800,200+(G192-400)*100/(800-400),TRUE,300+(G192-800)*100/(1000-800)),1)</f>
        <v>11.7</v>
      </c>
      <c r="N192" s="35" cm="1">
        <f t="array" aca="1" ref="N192" ca="1">ROUND(_xlfn.IFS(H192&lt;=80,H192*50/80,H192&lt;=200,50+(H192-80)*50/(200-80),H192&lt;=1130,100+(H192-200)*100/(1130-200),H192&lt;=2260,200+(H192-1130)*100/(2260-1130),TRUE,300+(H192-2260)*100/(3000-2260)),1)</f>
        <v>13.8</v>
      </c>
      <c r="O192" s="32">
        <f t="shared" ca="1" si="5"/>
        <v>102.7</v>
      </c>
      <c r="P192" s="33" t="str">
        <f t="shared" ca="1" si="6"/>
        <v>PM2,5</v>
      </c>
      <c r="Q192" s="42" t="str" cm="1">
        <f t="array" aca="1" ref="Q192" ca="1">_xlfn.IFS(O192&lt;=50,"Baik", O192&lt;=100,"Sedang", O192&lt;=200,"Tidak Sehat", O192&lt;=300,"Sangat Tidak Sehat", TRUE,"Berbahaya")</f>
        <v>Tidak Sehat</v>
      </c>
    </row>
    <row r="193" spans="1:17" x14ac:dyDescent="0.25">
      <c r="A193" s="41">
        <v>202306</v>
      </c>
      <c r="B193" s="33" t="s">
        <v>237</v>
      </c>
      <c r="C193" s="32">
        <f ca="1">ROUND('PM10'!$H$8*(-LN(1-RAND()))^(1/'PM10'!$H$7),0)</f>
        <v>56</v>
      </c>
      <c r="D193" s="35">
        <f ca="1">ROUND('PM2,5'!$H$8*(-LN(1-RAND()))^(1/'PM2,5'!$H$7),0)</f>
        <v>64</v>
      </c>
      <c r="E193" s="32">
        <f ca="1">ROUND(_xlfn.NORM.INV(RAND(),'SO2'!$H$4,'SO2'!$H$6),0)</f>
        <v>41</v>
      </c>
      <c r="F193" s="33">
        <f ca="1">ROUND(_xlfn.NORM.INV(RAND(),CO!$H$4,CO!$H$6),0)</f>
        <v>11</v>
      </c>
      <c r="G193" s="34">
        <f ca="1">ROUND('O3'!$H$8*(-LN(1-RAND()))^(1/'O3'!$H$7),0)</f>
        <v>28</v>
      </c>
      <c r="H193" s="33">
        <f ca="1">ROUND(_xlfn.NORM.INV(RAND(),'NO2'!$H$4,'NO2'!$H$6),0)</f>
        <v>24</v>
      </c>
      <c r="I193" s="34" cm="1">
        <f t="array" aca="1" ref="I193" ca="1">ROUND(_xlfn.IFS(C193&lt;=50, C193, C193&lt;=150, 50+(C193-50)*50/(150-50), C193&lt;=350, 100+(C193-150)*100/(350-150), C193&lt;=420, 200+(C193-350)*100/(420-350), TRUE, 300+(C193-420)*100/(500-420)), 1)</f>
        <v>53</v>
      </c>
      <c r="J193" s="35" cm="1">
        <f t="array" aca="1" ref="J193" ca="1">ROUND(_xlfn.IFS(D193&lt;=15.5, D193*50/15.5, D193&lt;=55.4, 50+(D193-15.5)*50/(55.4-15.5), D193&lt;=150.4, 100+(D193-55.4)*100/(150.4-55.4), D193&lt;=250.4, 200+(D193-150.4)*100/(250.4-150.4), TRUE, 300+(D193-250.4)*100/(500-250.4)), 1)</f>
        <v>109.1</v>
      </c>
      <c r="K193" s="34" cm="1">
        <f t="array" aca="1" ref="K193" ca="1">ROUND(_xlfn.IFS(E193&lt;=52, E193*50/52, E193&lt;=180, 50+(E193-52)*50/(180-52), E193&lt;=365, 100+(E193-180)*100/(365-180), E193&lt;=800, 200+(E193-365)*100/(800-365), TRUE, 300+(E193-800)*100/(1200-800)), 1)</f>
        <v>39.4</v>
      </c>
      <c r="L193" s="35" cm="1">
        <f t="array" aca="1" ref="L193" ca="1">ROUND(_xlfn.IFS(F193&lt;=4000,F193*50/4000,F193&lt;=8000,50+(F193-4000)*50/(8000-4000),F193&lt;=15000,100+(F193-8000)*100/(15000-8000),F193&lt;=30000,200+(F193-15000)*100/(30000-15000),TRUE,300+(F193-30000)*100/(45000-30000)),3)</f>
        <v>0.13800000000000001</v>
      </c>
      <c r="M193" s="34" cm="1">
        <f t="array" aca="1" ref="M193" ca="1">ROUND(_xlfn.IFS(G193&lt;=120,G193*50/120,G193&lt;=235,50+(G193-120)*50/(235-120),G193&lt;=400,100+(G193-235)*100/(400-235),G193&lt;=800,200+(G193-400)*100/(800-400),TRUE,300+(G193-800)*100/(1000-800)),1)</f>
        <v>11.7</v>
      </c>
      <c r="N193" s="35" cm="1">
        <f t="array" aca="1" ref="N193" ca="1">ROUND(_xlfn.IFS(H193&lt;=80,H193*50/80,H193&lt;=200,50+(H193-80)*50/(200-80),H193&lt;=1130,100+(H193-200)*100/(1130-200),H193&lt;=2260,200+(H193-1130)*100/(2260-1130),TRUE,300+(H193-2260)*100/(3000-2260)),1)</f>
        <v>15</v>
      </c>
      <c r="O193" s="32">
        <f t="shared" ca="1" si="5"/>
        <v>109.1</v>
      </c>
      <c r="P193" s="33" t="str">
        <f t="shared" ca="1" si="6"/>
        <v>PM2,5</v>
      </c>
      <c r="Q193" s="42" t="str" cm="1">
        <f t="array" aca="1" ref="Q193" ca="1">_xlfn.IFS(O193&lt;=50,"Baik", O193&lt;=100,"Sedang", O193&lt;=200,"Tidak Sehat", O193&lt;=300,"Sangat Tidak Sehat", TRUE,"Berbahaya")</f>
        <v>Tidak Sehat</v>
      </c>
    </row>
    <row r="194" spans="1:17" x14ac:dyDescent="0.25">
      <c r="A194" s="41">
        <v>202306</v>
      </c>
      <c r="B194" s="33" t="s">
        <v>238</v>
      </c>
      <c r="C194" s="32">
        <f ca="1">ROUND('PM10'!$H$8*(-LN(1-RAND()))^(1/'PM10'!$H$7),0)</f>
        <v>69</v>
      </c>
      <c r="D194" s="35">
        <f ca="1">ROUND('PM2,5'!$H$8*(-LN(1-RAND()))^(1/'PM2,5'!$H$7),0)</f>
        <v>44</v>
      </c>
      <c r="E194" s="32">
        <f ca="1">ROUND(_xlfn.NORM.INV(RAND(),'SO2'!$H$4,'SO2'!$H$6),0)</f>
        <v>42</v>
      </c>
      <c r="F194" s="33">
        <f ca="1">ROUND(_xlfn.NORM.INV(RAND(),CO!$H$4,CO!$H$6),0)</f>
        <v>10</v>
      </c>
      <c r="G194" s="34">
        <f ca="1">ROUND('O3'!$H$8*(-LN(1-RAND()))^(1/'O3'!$H$7),0)</f>
        <v>17</v>
      </c>
      <c r="H194" s="33">
        <f ca="1">ROUND(_xlfn.NORM.INV(RAND(),'NO2'!$H$4,'NO2'!$H$6),0)</f>
        <v>33</v>
      </c>
      <c r="I194" s="34" cm="1">
        <f t="array" aca="1" ref="I194" ca="1">ROUND(_xlfn.IFS(C194&lt;=50, C194, C194&lt;=150, 50+(C194-50)*50/(150-50), C194&lt;=350, 100+(C194-150)*100/(350-150), C194&lt;=420, 200+(C194-350)*100/(420-350), TRUE, 300+(C194-420)*100/(500-420)), 1)</f>
        <v>59.5</v>
      </c>
      <c r="J194" s="35" cm="1">
        <f t="array" aca="1" ref="J194" ca="1">ROUND(_xlfn.IFS(D194&lt;=15.5, D194*50/15.5, D194&lt;=55.4, 50+(D194-15.5)*50/(55.4-15.5), D194&lt;=150.4, 100+(D194-55.4)*100/(150.4-55.4), D194&lt;=250.4, 200+(D194-150.4)*100/(250.4-150.4), TRUE, 300+(D194-250.4)*100/(500-250.4)), 1)</f>
        <v>85.7</v>
      </c>
      <c r="K194" s="34" cm="1">
        <f t="array" aca="1" ref="K194" ca="1">ROUND(_xlfn.IFS(E194&lt;=52, E194*50/52, E194&lt;=180, 50+(E194-52)*50/(180-52), E194&lt;=365, 100+(E194-180)*100/(365-180), E194&lt;=800, 200+(E194-365)*100/(800-365), TRUE, 300+(E194-800)*100/(1200-800)), 1)</f>
        <v>40.4</v>
      </c>
      <c r="L194" s="35" cm="1">
        <f t="array" aca="1" ref="L194" ca="1">ROUND(_xlfn.IFS(F194&lt;=4000,F194*50/4000,F194&lt;=8000,50+(F194-4000)*50/(8000-4000),F194&lt;=15000,100+(F194-8000)*100/(15000-8000),F194&lt;=30000,200+(F194-15000)*100/(30000-15000),TRUE,300+(F194-30000)*100/(45000-30000)),3)</f>
        <v>0.125</v>
      </c>
      <c r="M194" s="34" cm="1">
        <f t="array" aca="1" ref="M194" ca="1">ROUND(_xlfn.IFS(G194&lt;=120,G194*50/120,G194&lt;=235,50+(G194-120)*50/(235-120),G194&lt;=400,100+(G194-235)*100/(400-235),G194&lt;=800,200+(G194-400)*100/(800-400),TRUE,300+(G194-800)*100/(1000-800)),1)</f>
        <v>7.1</v>
      </c>
      <c r="N194" s="35" cm="1">
        <f t="array" aca="1" ref="N194" ca="1">ROUND(_xlfn.IFS(H194&lt;=80,H194*50/80,H194&lt;=200,50+(H194-80)*50/(200-80),H194&lt;=1130,100+(H194-200)*100/(1130-200),H194&lt;=2260,200+(H194-1130)*100/(2260-1130),TRUE,300+(H194-2260)*100/(3000-2260)),1)</f>
        <v>20.6</v>
      </c>
      <c r="O194" s="32">
        <f t="shared" ca="1" si="5"/>
        <v>85.7</v>
      </c>
      <c r="P194" s="33" t="str">
        <f t="shared" ca="1" si="6"/>
        <v>PM2,5</v>
      </c>
      <c r="Q194" s="42" t="str" cm="1">
        <f t="array" aca="1" ref="Q194" ca="1">_xlfn.IFS(O194&lt;=50,"Baik", O194&lt;=100,"Sedang", O194&lt;=200,"Tidak Sehat", O194&lt;=300,"Sangat Tidak Sehat", TRUE,"Berbahaya")</f>
        <v>Sedang</v>
      </c>
    </row>
    <row r="195" spans="1:17" x14ac:dyDescent="0.25">
      <c r="A195" s="41">
        <v>202306</v>
      </c>
      <c r="B195" s="33" t="s">
        <v>239</v>
      </c>
      <c r="C195" s="32">
        <f ca="1">ROUND('PM10'!$H$8*(-LN(1-RAND()))^(1/'PM10'!$H$7),0)</f>
        <v>41</v>
      </c>
      <c r="D195" s="35">
        <f ca="1">ROUND('PM2,5'!$H$8*(-LN(1-RAND()))^(1/'PM2,5'!$H$7),0)</f>
        <v>94</v>
      </c>
      <c r="E195" s="32">
        <f ca="1">ROUND(_xlfn.NORM.INV(RAND(),'SO2'!$H$4,'SO2'!$H$6),0)</f>
        <v>44</v>
      </c>
      <c r="F195" s="33">
        <f ca="1">ROUND(_xlfn.NORM.INV(RAND(),CO!$H$4,CO!$H$6),0)</f>
        <v>12</v>
      </c>
      <c r="G195" s="34">
        <f ca="1">ROUND('O3'!$H$8*(-LN(1-RAND()))^(1/'O3'!$H$7),0)</f>
        <v>32</v>
      </c>
      <c r="H195" s="33">
        <f ca="1">ROUND(_xlfn.NORM.INV(RAND(),'NO2'!$H$4,'NO2'!$H$6),0)</f>
        <v>23</v>
      </c>
      <c r="I195" s="34" cm="1">
        <f t="array" aca="1" ref="I195" ca="1">ROUND(_xlfn.IFS(C195&lt;=50, C195, C195&lt;=150, 50+(C195-50)*50/(150-50), C195&lt;=350, 100+(C195-150)*100/(350-150), C195&lt;=420, 200+(C195-350)*100/(420-350), TRUE, 300+(C195-420)*100/(500-420)), 1)</f>
        <v>41</v>
      </c>
      <c r="J195" s="35" cm="1">
        <f t="array" aca="1" ref="J195" ca="1">ROUND(_xlfn.IFS(D195&lt;=15.5, D195*50/15.5, D195&lt;=55.4, 50+(D195-15.5)*50/(55.4-15.5), D195&lt;=150.4, 100+(D195-55.4)*100/(150.4-55.4), D195&lt;=250.4, 200+(D195-150.4)*100/(250.4-150.4), TRUE, 300+(D195-250.4)*100/(500-250.4)), 1)</f>
        <v>140.6</v>
      </c>
      <c r="K195" s="34" cm="1">
        <f t="array" aca="1" ref="K195" ca="1">ROUND(_xlfn.IFS(E195&lt;=52, E195*50/52, E195&lt;=180, 50+(E195-52)*50/(180-52), E195&lt;=365, 100+(E195-180)*100/(365-180), E195&lt;=800, 200+(E195-365)*100/(800-365), TRUE, 300+(E195-800)*100/(1200-800)), 1)</f>
        <v>42.3</v>
      </c>
      <c r="L195" s="35" cm="1">
        <f t="array" aca="1" ref="L195" ca="1">ROUND(_xlfn.IFS(F195&lt;=4000,F195*50/4000,F195&lt;=8000,50+(F195-4000)*50/(8000-4000),F195&lt;=15000,100+(F195-8000)*100/(15000-8000),F195&lt;=30000,200+(F195-15000)*100/(30000-15000),TRUE,300+(F195-30000)*100/(45000-30000)),3)</f>
        <v>0.15</v>
      </c>
      <c r="M195" s="34" cm="1">
        <f t="array" aca="1" ref="M195" ca="1">ROUND(_xlfn.IFS(G195&lt;=120,G195*50/120,G195&lt;=235,50+(G195-120)*50/(235-120),G195&lt;=400,100+(G195-235)*100/(400-235),G195&lt;=800,200+(G195-400)*100/(800-400),TRUE,300+(G195-800)*100/(1000-800)),1)</f>
        <v>13.3</v>
      </c>
      <c r="N195" s="35" cm="1">
        <f t="array" aca="1" ref="N195" ca="1">ROUND(_xlfn.IFS(H195&lt;=80,H195*50/80,H195&lt;=200,50+(H195-80)*50/(200-80),H195&lt;=1130,100+(H195-200)*100/(1130-200),H195&lt;=2260,200+(H195-1130)*100/(2260-1130),TRUE,300+(H195-2260)*100/(3000-2260)),1)</f>
        <v>14.4</v>
      </c>
      <c r="O195" s="32">
        <f t="shared" ref="O195:O258" ca="1" si="7">MAX(I195:N195)</f>
        <v>140.6</v>
      </c>
      <c r="P195" s="33" t="str">
        <f t="shared" ref="P195:P258" ca="1" si="8">SUBSTITUTE(INDEX($I$1:$N$1,MATCH(O195,I195:N195,0)),"ISPU ","")</f>
        <v>PM2,5</v>
      </c>
      <c r="Q195" s="42" t="str" cm="1">
        <f t="array" aca="1" ref="Q195" ca="1">_xlfn.IFS(O195&lt;=50,"Baik", O195&lt;=100,"Sedang", O195&lt;=200,"Tidak Sehat", O195&lt;=300,"Sangat Tidak Sehat", TRUE,"Berbahaya")</f>
        <v>Tidak Sehat</v>
      </c>
    </row>
    <row r="196" spans="1:17" x14ac:dyDescent="0.25">
      <c r="A196" s="41">
        <v>202306</v>
      </c>
      <c r="B196" s="33" t="s">
        <v>217</v>
      </c>
      <c r="C196" s="32">
        <f ca="1">ROUND('PM10'!$H$8*(-LN(1-RAND()))^(1/'PM10'!$H$7),0)</f>
        <v>32</v>
      </c>
      <c r="D196" s="35">
        <f ca="1">ROUND('PM2,5'!$H$8*(-LN(1-RAND()))^(1/'PM2,5'!$H$7),0)</f>
        <v>17</v>
      </c>
      <c r="E196" s="32">
        <f ca="1">ROUND(_xlfn.NORM.INV(RAND(),'SO2'!$H$4,'SO2'!$H$6),0)</f>
        <v>57</v>
      </c>
      <c r="F196" s="33">
        <f ca="1">ROUND(_xlfn.NORM.INV(RAND(),CO!$H$4,CO!$H$6),0)</f>
        <v>8</v>
      </c>
      <c r="G196" s="34">
        <f ca="1">ROUND('O3'!$H$8*(-LN(1-RAND()))^(1/'O3'!$H$7),0)</f>
        <v>32</v>
      </c>
      <c r="H196" s="33">
        <f ca="1">ROUND(_xlfn.NORM.INV(RAND(),'NO2'!$H$4,'NO2'!$H$6),0)</f>
        <v>30</v>
      </c>
      <c r="I196" s="34" cm="1">
        <f t="array" aca="1" ref="I196" ca="1">ROUND(_xlfn.IFS(C196&lt;=50, C196, C196&lt;=150, 50+(C196-50)*50/(150-50), C196&lt;=350, 100+(C196-150)*100/(350-150), C196&lt;=420, 200+(C196-350)*100/(420-350), TRUE, 300+(C196-420)*100/(500-420)), 1)</f>
        <v>32</v>
      </c>
      <c r="J196" s="35" cm="1">
        <f t="array" aca="1" ref="J196" ca="1">ROUND(_xlfn.IFS(D196&lt;=15.5, D196*50/15.5, D196&lt;=55.4, 50+(D196-15.5)*50/(55.4-15.5), D196&lt;=150.4, 100+(D196-55.4)*100/(150.4-55.4), D196&lt;=250.4, 200+(D196-150.4)*100/(250.4-150.4), TRUE, 300+(D196-250.4)*100/(500-250.4)), 1)</f>
        <v>51.9</v>
      </c>
      <c r="K196" s="34" cm="1">
        <f t="array" aca="1" ref="K196" ca="1">ROUND(_xlfn.IFS(E196&lt;=52, E196*50/52, E196&lt;=180, 50+(E196-52)*50/(180-52), E196&lt;=365, 100+(E196-180)*100/(365-180), E196&lt;=800, 200+(E196-365)*100/(800-365), TRUE, 300+(E196-800)*100/(1200-800)), 1)</f>
        <v>52</v>
      </c>
      <c r="L196" s="35" cm="1">
        <f t="array" aca="1" ref="L196" ca="1">ROUND(_xlfn.IFS(F196&lt;=4000,F196*50/4000,F196&lt;=8000,50+(F196-4000)*50/(8000-4000),F196&lt;=15000,100+(F196-8000)*100/(15000-8000),F196&lt;=30000,200+(F196-15000)*100/(30000-15000),TRUE,300+(F196-30000)*100/(45000-30000)),3)</f>
        <v>0.1</v>
      </c>
      <c r="M196" s="34" cm="1">
        <f t="array" aca="1" ref="M196" ca="1">ROUND(_xlfn.IFS(G196&lt;=120,G196*50/120,G196&lt;=235,50+(G196-120)*50/(235-120),G196&lt;=400,100+(G196-235)*100/(400-235),G196&lt;=800,200+(G196-400)*100/(800-400),TRUE,300+(G196-800)*100/(1000-800)),1)</f>
        <v>13.3</v>
      </c>
      <c r="N196" s="35" cm="1">
        <f t="array" aca="1" ref="N196" ca="1">ROUND(_xlfn.IFS(H196&lt;=80,H196*50/80,H196&lt;=200,50+(H196-80)*50/(200-80),H196&lt;=1130,100+(H196-200)*100/(1130-200),H196&lt;=2260,200+(H196-1130)*100/(2260-1130),TRUE,300+(H196-2260)*100/(3000-2260)),1)</f>
        <v>18.8</v>
      </c>
      <c r="O196" s="32">
        <f t="shared" ca="1" si="7"/>
        <v>52</v>
      </c>
      <c r="P196" s="33" t="str">
        <f t="shared" ca="1" si="8"/>
        <v>SO2</v>
      </c>
      <c r="Q196" s="42" t="str" cm="1">
        <f t="array" aca="1" ref="Q196" ca="1">_xlfn.IFS(O196&lt;=50,"Baik", O196&lt;=100,"Sedang", O196&lt;=200,"Tidak Sehat", O196&lt;=300,"Sangat Tidak Sehat", TRUE,"Berbahaya")</f>
        <v>Sedang</v>
      </c>
    </row>
    <row r="197" spans="1:17" x14ac:dyDescent="0.25">
      <c r="A197" s="41">
        <v>202306</v>
      </c>
      <c r="B197" s="33" t="s">
        <v>218</v>
      </c>
      <c r="C197" s="32">
        <f ca="1">ROUND('PM10'!$H$8*(-LN(1-RAND()))^(1/'PM10'!$H$7),0)</f>
        <v>28</v>
      </c>
      <c r="D197" s="35">
        <f ca="1">ROUND('PM2,5'!$H$8*(-LN(1-RAND()))^(1/'PM2,5'!$H$7),0)</f>
        <v>103</v>
      </c>
      <c r="E197" s="32">
        <f ca="1">ROUND(_xlfn.NORM.INV(RAND(),'SO2'!$H$4,'SO2'!$H$6),0)</f>
        <v>43</v>
      </c>
      <c r="F197" s="33">
        <f ca="1">ROUND(_xlfn.NORM.INV(RAND(),CO!$H$4,CO!$H$6),0)</f>
        <v>10</v>
      </c>
      <c r="G197" s="34">
        <f ca="1">ROUND('O3'!$H$8*(-LN(1-RAND()))^(1/'O3'!$H$7),0)</f>
        <v>20</v>
      </c>
      <c r="H197" s="33">
        <f ca="1">ROUND(_xlfn.NORM.INV(RAND(),'NO2'!$H$4,'NO2'!$H$6),0)</f>
        <v>4</v>
      </c>
      <c r="I197" s="34" cm="1">
        <f t="array" aca="1" ref="I197" ca="1">ROUND(_xlfn.IFS(C197&lt;=50, C197, C197&lt;=150, 50+(C197-50)*50/(150-50), C197&lt;=350, 100+(C197-150)*100/(350-150), C197&lt;=420, 200+(C197-350)*100/(420-350), TRUE, 300+(C197-420)*100/(500-420)), 1)</f>
        <v>28</v>
      </c>
      <c r="J197" s="35" cm="1">
        <f t="array" aca="1" ref="J197" ca="1">ROUND(_xlfn.IFS(D197&lt;=15.5, D197*50/15.5, D197&lt;=55.4, 50+(D197-15.5)*50/(55.4-15.5), D197&lt;=150.4, 100+(D197-55.4)*100/(150.4-55.4), D197&lt;=250.4, 200+(D197-150.4)*100/(250.4-150.4), TRUE, 300+(D197-250.4)*100/(500-250.4)), 1)</f>
        <v>150.1</v>
      </c>
      <c r="K197" s="34" cm="1">
        <f t="array" aca="1" ref="K197" ca="1">ROUND(_xlfn.IFS(E197&lt;=52, E197*50/52, E197&lt;=180, 50+(E197-52)*50/(180-52), E197&lt;=365, 100+(E197-180)*100/(365-180), E197&lt;=800, 200+(E197-365)*100/(800-365), TRUE, 300+(E197-800)*100/(1200-800)), 1)</f>
        <v>41.3</v>
      </c>
      <c r="L197" s="35" cm="1">
        <f t="array" aca="1" ref="L197" ca="1">ROUND(_xlfn.IFS(F197&lt;=4000,F197*50/4000,F197&lt;=8000,50+(F197-4000)*50/(8000-4000),F197&lt;=15000,100+(F197-8000)*100/(15000-8000),F197&lt;=30000,200+(F197-15000)*100/(30000-15000),TRUE,300+(F197-30000)*100/(45000-30000)),3)</f>
        <v>0.125</v>
      </c>
      <c r="M197" s="34" cm="1">
        <f t="array" aca="1" ref="M197" ca="1">ROUND(_xlfn.IFS(G197&lt;=120,G197*50/120,G197&lt;=235,50+(G197-120)*50/(235-120),G197&lt;=400,100+(G197-235)*100/(400-235),G197&lt;=800,200+(G197-400)*100/(800-400),TRUE,300+(G197-800)*100/(1000-800)),1)</f>
        <v>8.3000000000000007</v>
      </c>
      <c r="N197" s="35" cm="1">
        <f t="array" aca="1" ref="N197" ca="1">ROUND(_xlfn.IFS(H197&lt;=80,H197*50/80,H197&lt;=200,50+(H197-80)*50/(200-80),H197&lt;=1130,100+(H197-200)*100/(1130-200),H197&lt;=2260,200+(H197-1130)*100/(2260-1130),TRUE,300+(H197-2260)*100/(3000-2260)),1)</f>
        <v>2.5</v>
      </c>
      <c r="O197" s="32">
        <f t="shared" ca="1" si="7"/>
        <v>150.1</v>
      </c>
      <c r="P197" s="33" t="str">
        <f t="shared" ca="1" si="8"/>
        <v>PM2,5</v>
      </c>
      <c r="Q197" s="42" t="str" cm="1">
        <f t="array" aca="1" ref="Q197" ca="1">_xlfn.IFS(O197&lt;=50,"Baik", O197&lt;=100,"Sedang", O197&lt;=200,"Tidak Sehat", O197&lt;=300,"Sangat Tidak Sehat", TRUE,"Berbahaya")</f>
        <v>Tidak Sehat</v>
      </c>
    </row>
    <row r="198" spans="1:17" x14ac:dyDescent="0.25">
      <c r="A198" s="41">
        <v>202306</v>
      </c>
      <c r="B198" s="33" t="s">
        <v>219</v>
      </c>
      <c r="C198" s="32">
        <f ca="1">ROUND('PM10'!$H$8*(-LN(1-RAND()))^(1/'PM10'!$H$7),0)</f>
        <v>54</v>
      </c>
      <c r="D198" s="35">
        <f ca="1">ROUND('PM2,5'!$H$8*(-LN(1-RAND()))^(1/'PM2,5'!$H$7),0)</f>
        <v>96</v>
      </c>
      <c r="E198" s="32">
        <f ca="1">ROUND(_xlfn.NORM.INV(RAND(),'SO2'!$H$4,'SO2'!$H$6),0)</f>
        <v>46</v>
      </c>
      <c r="F198" s="33">
        <f ca="1">ROUND(_xlfn.NORM.INV(RAND(),CO!$H$4,CO!$H$6),0)</f>
        <v>10</v>
      </c>
      <c r="G198" s="34">
        <f ca="1">ROUND('O3'!$H$8*(-LN(1-RAND()))^(1/'O3'!$H$7),0)</f>
        <v>25</v>
      </c>
      <c r="H198" s="33">
        <f ca="1">ROUND(_xlfn.NORM.INV(RAND(),'NO2'!$H$4,'NO2'!$H$6),0)</f>
        <v>28</v>
      </c>
      <c r="I198" s="34" cm="1">
        <f t="array" aca="1" ref="I198" ca="1">ROUND(_xlfn.IFS(C198&lt;=50, C198, C198&lt;=150, 50+(C198-50)*50/(150-50), C198&lt;=350, 100+(C198-150)*100/(350-150), C198&lt;=420, 200+(C198-350)*100/(420-350), TRUE, 300+(C198-420)*100/(500-420)), 1)</f>
        <v>52</v>
      </c>
      <c r="J198" s="35" cm="1">
        <f t="array" aca="1" ref="J198" ca="1">ROUND(_xlfn.IFS(D198&lt;=15.5, D198*50/15.5, D198&lt;=55.4, 50+(D198-15.5)*50/(55.4-15.5), D198&lt;=150.4, 100+(D198-55.4)*100/(150.4-55.4), D198&lt;=250.4, 200+(D198-150.4)*100/(250.4-150.4), TRUE, 300+(D198-250.4)*100/(500-250.4)), 1)</f>
        <v>142.69999999999999</v>
      </c>
      <c r="K198" s="34" cm="1">
        <f t="array" aca="1" ref="K198" ca="1">ROUND(_xlfn.IFS(E198&lt;=52, E198*50/52, E198&lt;=180, 50+(E198-52)*50/(180-52), E198&lt;=365, 100+(E198-180)*100/(365-180), E198&lt;=800, 200+(E198-365)*100/(800-365), TRUE, 300+(E198-800)*100/(1200-800)), 1)</f>
        <v>44.2</v>
      </c>
      <c r="L198" s="35" cm="1">
        <f t="array" aca="1" ref="L198" ca="1">ROUND(_xlfn.IFS(F198&lt;=4000,F198*50/4000,F198&lt;=8000,50+(F198-4000)*50/(8000-4000),F198&lt;=15000,100+(F198-8000)*100/(15000-8000),F198&lt;=30000,200+(F198-15000)*100/(30000-15000),TRUE,300+(F198-30000)*100/(45000-30000)),3)</f>
        <v>0.125</v>
      </c>
      <c r="M198" s="34" cm="1">
        <f t="array" aca="1" ref="M198" ca="1">ROUND(_xlfn.IFS(G198&lt;=120,G198*50/120,G198&lt;=235,50+(G198-120)*50/(235-120),G198&lt;=400,100+(G198-235)*100/(400-235),G198&lt;=800,200+(G198-400)*100/(800-400),TRUE,300+(G198-800)*100/(1000-800)),1)</f>
        <v>10.4</v>
      </c>
      <c r="N198" s="35" cm="1">
        <f t="array" aca="1" ref="N198" ca="1">ROUND(_xlfn.IFS(H198&lt;=80,H198*50/80,H198&lt;=200,50+(H198-80)*50/(200-80),H198&lt;=1130,100+(H198-200)*100/(1130-200),H198&lt;=2260,200+(H198-1130)*100/(2260-1130),TRUE,300+(H198-2260)*100/(3000-2260)),1)</f>
        <v>17.5</v>
      </c>
      <c r="O198" s="32">
        <f t="shared" ca="1" si="7"/>
        <v>142.69999999999999</v>
      </c>
      <c r="P198" s="33" t="str">
        <f t="shared" ca="1" si="8"/>
        <v>PM2,5</v>
      </c>
      <c r="Q198" s="42" t="str" cm="1">
        <f t="array" aca="1" ref="Q198" ca="1">_xlfn.IFS(O198&lt;=50,"Baik", O198&lt;=100,"Sedang", O198&lt;=200,"Tidak Sehat", O198&lt;=300,"Sangat Tidak Sehat", TRUE,"Berbahaya")</f>
        <v>Tidak Sehat</v>
      </c>
    </row>
    <row r="199" spans="1:17" x14ac:dyDescent="0.25">
      <c r="A199" s="41">
        <v>202306</v>
      </c>
      <c r="B199" s="33" t="s">
        <v>220</v>
      </c>
      <c r="C199" s="32">
        <f ca="1">ROUND('PM10'!$H$8*(-LN(1-RAND()))^(1/'PM10'!$H$7),0)</f>
        <v>42</v>
      </c>
      <c r="D199" s="35">
        <f ca="1">ROUND('PM2,5'!$H$8*(-LN(1-RAND()))^(1/'PM2,5'!$H$7),0)</f>
        <v>59</v>
      </c>
      <c r="E199" s="32">
        <f ca="1">ROUND(_xlfn.NORM.INV(RAND(),'SO2'!$H$4,'SO2'!$H$6),0)</f>
        <v>43</v>
      </c>
      <c r="F199" s="33">
        <f ca="1">ROUND(_xlfn.NORM.INV(RAND(),CO!$H$4,CO!$H$6),0)</f>
        <v>8</v>
      </c>
      <c r="G199" s="34">
        <f ca="1">ROUND('O3'!$H$8*(-LN(1-RAND()))^(1/'O3'!$H$7),0)</f>
        <v>29</v>
      </c>
      <c r="H199" s="33">
        <f ca="1">ROUND(_xlfn.NORM.INV(RAND(),'NO2'!$H$4,'NO2'!$H$6),0)</f>
        <v>47</v>
      </c>
      <c r="I199" s="34" cm="1">
        <f t="array" aca="1" ref="I199" ca="1">ROUND(_xlfn.IFS(C199&lt;=50, C199, C199&lt;=150, 50+(C199-50)*50/(150-50), C199&lt;=350, 100+(C199-150)*100/(350-150), C199&lt;=420, 200+(C199-350)*100/(420-350), TRUE, 300+(C199-420)*100/(500-420)), 1)</f>
        <v>42</v>
      </c>
      <c r="J199" s="35" cm="1">
        <f t="array" aca="1" ref="J199" ca="1">ROUND(_xlfn.IFS(D199&lt;=15.5, D199*50/15.5, D199&lt;=55.4, 50+(D199-15.5)*50/(55.4-15.5), D199&lt;=150.4, 100+(D199-55.4)*100/(150.4-55.4), D199&lt;=250.4, 200+(D199-150.4)*100/(250.4-150.4), TRUE, 300+(D199-250.4)*100/(500-250.4)), 1)</f>
        <v>103.8</v>
      </c>
      <c r="K199" s="34" cm="1">
        <f t="array" aca="1" ref="K199" ca="1">ROUND(_xlfn.IFS(E199&lt;=52, E199*50/52, E199&lt;=180, 50+(E199-52)*50/(180-52), E199&lt;=365, 100+(E199-180)*100/(365-180), E199&lt;=800, 200+(E199-365)*100/(800-365), TRUE, 300+(E199-800)*100/(1200-800)), 1)</f>
        <v>41.3</v>
      </c>
      <c r="L199" s="35" cm="1">
        <f t="array" aca="1" ref="L199" ca="1">ROUND(_xlfn.IFS(F199&lt;=4000,F199*50/4000,F199&lt;=8000,50+(F199-4000)*50/(8000-4000),F199&lt;=15000,100+(F199-8000)*100/(15000-8000),F199&lt;=30000,200+(F199-15000)*100/(30000-15000),TRUE,300+(F199-30000)*100/(45000-30000)),3)</f>
        <v>0.1</v>
      </c>
      <c r="M199" s="34" cm="1">
        <f t="array" aca="1" ref="M199" ca="1">ROUND(_xlfn.IFS(G199&lt;=120,G199*50/120,G199&lt;=235,50+(G199-120)*50/(235-120),G199&lt;=400,100+(G199-235)*100/(400-235),G199&lt;=800,200+(G199-400)*100/(800-400),TRUE,300+(G199-800)*100/(1000-800)),1)</f>
        <v>12.1</v>
      </c>
      <c r="N199" s="35" cm="1">
        <f t="array" aca="1" ref="N199" ca="1">ROUND(_xlfn.IFS(H199&lt;=80,H199*50/80,H199&lt;=200,50+(H199-80)*50/(200-80),H199&lt;=1130,100+(H199-200)*100/(1130-200),H199&lt;=2260,200+(H199-1130)*100/(2260-1130),TRUE,300+(H199-2260)*100/(3000-2260)),1)</f>
        <v>29.4</v>
      </c>
      <c r="O199" s="32">
        <f t="shared" ca="1" si="7"/>
        <v>103.8</v>
      </c>
      <c r="P199" s="33" t="str">
        <f t="shared" ca="1" si="8"/>
        <v>PM2,5</v>
      </c>
      <c r="Q199" s="42" t="str" cm="1">
        <f t="array" aca="1" ref="Q199" ca="1">_xlfn.IFS(O199&lt;=50,"Baik", O199&lt;=100,"Sedang", O199&lt;=200,"Tidak Sehat", O199&lt;=300,"Sangat Tidak Sehat", TRUE,"Berbahaya")</f>
        <v>Tidak Sehat</v>
      </c>
    </row>
    <row r="200" spans="1:17" x14ac:dyDescent="0.25">
      <c r="A200" s="41">
        <v>202306</v>
      </c>
      <c r="B200" s="33" t="s">
        <v>221</v>
      </c>
      <c r="C200" s="32">
        <f ca="1">ROUND('PM10'!$H$8*(-LN(1-RAND()))^(1/'PM10'!$H$7),0)</f>
        <v>43</v>
      </c>
      <c r="D200" s="35">
        <f ca="1">ROUND('PM2,5'!$H$8*(-LN(1-RAND()))^(1/'PM2,5'!$H$7),0)</f>
        <v>96</v>
      </c>
      <c r="E200" s="32">
        <f ca="1">ROUND(_xlfn.NORM.INV(RAND(),'SO2'!$H$4,'SO2'!$H$6),0)</f>
        <v>41</v>
      </c>
      <c r="F200" s="33">
        <f ca="1">ROUND(_xlfn.NORM.INV(RAND(),CO!$H$4,CO!$H$6),0)</f>
        <v>11</v>
      </c>
      <c r="G200" s="34">
        <f ca="1">ROUND('O3'!$H$8*(-LN(1-RAND()))^(1/'O3'!$H$7),0)</f>
        <v>18</v>
      </c>
      <c r="H200" s="33">
        <f ca="1">ROUND(_xlfn.NORM.INV(RAND(),'NO2'!$H$4,'NO2'!$H$6),0)</f>
        <v>26</v>
      </c>
      <c r="I200" s="34" cm="1">
        <f t="array" aca="1" ref="I200" ca="1">ROUND(_xlfn.IFS(C200&lt;=50, C200, C200&lt;=150, 50+(C200-50)*50/(150-50), C200&lt;=350, 100+(C200-150)*100/(350-150), C200&lt;=420, 200+(C200-350)*100/(420-350), TRUE, 300+(C200-420)*100/(500-420)), 1)</f>
        <v>43</v>
      </c>
      <c r="J200" s="35" cm="1">
        <f t="array" aca="1" ref="J200" ca="1">ROUND(_xlfn.IFS(D200&lt;=15.5, D200*50/15.5, D200&lt;=55.4, 50+(D200-15.5)*50/(55.4-15.5), D200&lt;=150.4, 100+(D200-55.4)*100/(150.4-55.4), D200&lt;=250.4, 200+(D200-150.4)*100/(250.4-150.4), TRUE, 300+(D200-250.4)*100/(500-250.4)), 1)</f>
        <v>142.69999999999999</v>
      </c>
      <c r="K200" s="34" cm="1">
        <f t="array" aca="1" ref="K200" ca="1">ROUND(_xlfn.IFS(E200&lt;=52, E200*50/52, E200&lt;=180, 50+(E200-52)*50/(180-52), E200&lt;=365, 100+(E200-180)*100/(365-180), E200&lt;=800, 200+(E200-365)*100/(800-365), TRUE, 300+(E200-800)*100/(1200-800)), 1)</f>
        <v>39.4</v>
      </c>
      <c r="L200" s="35" cm="1">
        <f t="array" aca="1" ref="L200" ca="1">ROUND(_xlfn.IFS(F200&lt;=4000,F200*50/4000,F200&lt;=8000,50+(F200-4000)*50/(8000-4000),F200&lt;=15000,100+(F200-8000)*100/(15000-8000),F200&lt;=30000,200+(F200-15000)*100/(30000-15000),TRUE,300+(F200-30000)*100/(45000-30000)),3)</f>
        <v>0.13800000000000001</v>
      </c>
      <c r="M200" s="34" cm="1">
        <f t="array" aca="1" ref="M200" ca="1">ROUND(_xlfn.IFS(G200&lt;=120,G200*50/120,G200&lt;=235,50+(G200-120)*50/(235-120),G200&lt;=400,100+(G200-235)*100/(400-235),G200&lt;=800,200+(G200-400)*100/(800-400),TRUE,300+(G200-800)*100/(1000-800)),1)</f>
        <v>7.5</v>
      </c>
      <c r="N200" s="35" cm="1">
        <f t="array" aca="1" ref="N200" ca="1">ROUND(_xlfn.IFS(H200&lt;=80,H200*50/80,H200&lt;=200,50+(H200-80)*50/(200-80),H200&lt;=1130,100+(H200-200)*100/(1130-200),H200&lt;=2260,200+(H200-1130)*100/(2260-1130),TRUE,300+(H200-2260)*100/(3000-2260)),1)</f>
        <v>16.3</v>
      </c>
      <c r="O200" s="32">
        <f t="shared" ca="1" si="7"/>
        <v>142.69999999999999</v>
      </c>
      <c r="P200" s="33" t="str">
        <f t="shared" ca="1" si="8"/>
        <v>PM2,5</v>
      </c>
      <c r="Q200" s="42" t="str" cm="1">
        <f t="array" aca="1" ref="Q200" ca="1">_xlfn.IFS(O200&lt;=50,"Baik", O200&lt;=100,"Sedang", O200&lt;=200,"Tidak Sehat", O200&lt;=300,"Sangat Tidak Sehat", TRUE,"Berbahaya")</f>
        <v>Tidak Sehat</v>
      </c>
    </row>
    <row r="201" spans="1:17" x14ac:dyDescent="0.25">
      <c r="A201" s="41">
        <v>202306</v>
      </c>
      <c r="B201" s="33" t="s">
        <v>222</v>
      </c>
      <c r="C201" s="32">
        <f ca="1">ROUND('PM10'!$H$8*(-LN(1-RAND()))^(1/'PM10'!$H$7),0)</f>
        <v>41</v>
      </c>
      <c r="D201" s="35">
        <f ca="1">ROUND('PM2,5'!$H$8*(-LN(1-RAND()))^(1/'PM2,5'!$H$7),0)</f>
        <v>64</v>
      </c>
      <c r="E201" s="32">
        <f ca="1">ROUND(_xlfn.NORM.INV(RAND(),'SO2'!$H$4,'SO2'!$H$6),0)</f>
        <v>40</v>
      </c>
      <c r="F201" s="33">
        <f ca="1">ROUND(_xlfn.NORM.INV(RAND(),CO!$H$4,CO!$H$6),0)</f>
        <v>11</v>
      </c>
      <c r="G201" s="34">
        <f ca="1">ROUND('O3'!$H$8*(-LN(1-RAND()))^(1/'O3'!$H$7),0)</f>
        <v>15</v>
      </c>
      <c r="H201" s="33">
        <f ca="1">ROUND(_xlfn.NORM.INV(RAND(),'NO2'!$H$4,'NO2'!$H$6),0)</f>
        <v>28</v>
      </c>
      <c r="I201" s="34" cm="1">
        <f t="array" aca="1" ref="I201" ca="1">ROUND(_xlfn.IFS(C201&lt;=50, C201, C201&lt;=150, 50+(C201-50)*50/(150-50), C201&lt;=350, 100+(C201-150)*100/(350-150), C201&lt;=420, 200+(C201-350)*100/(420-350), TRUE, 300+(C201-420)*100/(500-420)), 1)</f>
        <v>41</v>
      </c>
      <c r="J201" s="35" cm="1">
        <f t="array" aca="1" ref="J201" ca="1">ROUND(_xlfn.IFS(D201&lt;=15.5, D201*50/15.5, D201&lt;=55.4, 50+(D201-15.5)*50/(55.4-15.5), D201&lt;=150.4, 100+(D201-55.4)*100/(150.4-55.4), D201&lt;=250.4, 200+(D201-150.4)*100/(250.4-150.4), TRUE, 300+(D201-250.4)*100/(500-250.4)), 1)</f>
        <v>109.1</v>
      </c>
      <c r="K201" s="34" cm="1">
        <f t="array" aca="1" ref="K201" ca="1">ROUND(_xlfn.IFS(E201&lt;=52, E201*50/52, E201&lt;=180, 50+(E201-52)*50/(180-52), E201&lt;=365, 100+(E201-180)*100/(365-180), E201&lt;=800, 200+(E201-365)*100/(800-365), TRUE, 300+(E201-800)*100/(1200-800)), 1)</f>
        <v>38.5</v>
      </c>
      <c r="L201" s="35" cm="1">
        <f t="array" aca="1" ref="L201" ca="1">ROUND(_xlfn.IFS(F201&lt;=4000,F201*50/4000,F201&lt;=8000,50+(F201-4000)*50/(8000-4000),F201&lt;=15000,100+(F201-8000)*100/(15000-8000),F201&lt;=30000,200+(F201-15000)*100/(30000-15000),TRUE,300+(F201-30000)*100/(45000-30000)),3)</f>
        <v>0.13800000000000001</v>
      </c>
      <c r="M201" s="34" cm="1">
        <f t="array" aca="1" ref="M201" ca="1">ROUND(_xlfn.IFS(G201&lt;=120,G201*50/120,G201&lt;=235,50+(G201-120)*50/(235-120),G201&lt;=400,100+(G201-235)*100/(400-235),G201&lt;=800,200+(G201-400)*100/(800-400),TRUE,300+(G201-800)*100/(1000-800)),1)</f>
        <v>6.3</v>
      </c>
      <c r="N201" s="35" cm="1">
        <f t="array" aca="1" ref="N201" ca="1">ROUND(_xlfn.IFS(H201&lt;=80,H201*50/80,H201&lt;=200,50+(H201-80)*50/(200-80),H201&lt;=1130,100+(H201-200)*100/(1130-200),H201&lt;=2260,200+(H201-1130)*100/(2260-1130),TRUE,300+(H201-2260)*100/(3000-2260)),1)</f>
        <v>17.5</v>
      </c>
      <c r="O201" s="32">
        <f t="shared" ca="1" si="7"/>
        <v>109.1</v>
      </c>
      <c r="P201" s="33" t="str">
        <f t="shared" ca="1" si="8"/>
        <v>PM2,5</v>
      </c>
      <c r="Q201" s="42" t="str" cm="1">
        <f t="array" aca="1" ref="Q201" ca="1">_xlfn.IFS(O201&lt;=50,"Baik", O201&lt;=100,"Sedang", O201&lt;=200,"Tidak Sehat", O201&lt;=300,"Sangat Tidak Sehat", TRUE,"Berbahaya")</f>
        <v>Tidak Sehat</v>
      </c>
    </row>
    <row r="202" spans="1:17" x14ac:dyDescent="0.25">
      <c r="A202" s="41">
        <v>202306</v>
      </c>
      <c r="B202" s="33" t="s">
        <v>223</v>
      </c>
      <c r="C202" s="32">
        <f ca="1">ROUND('PM10'!$H$8*(-LN(1-RAND()))^(1/'PM10'!$H$7),0)</f>
        <v>60</v>
      </c>
      <c r="D202" s="35">
        <f ca="1">ROUND('PM2,5'!$H$8*(-LN(1-RAND()))^(1/'PM2,5'!$H$7),0)</f>
        <v>92</v>
      </c>
      <c r="E202" s="32">
        <f ca="1">ROUND(_xlfn.NORM.INV(RAND(),'SO2'!$H$4,'SO2'!$H$6),0)</f>
        <v>44</v>
      </c>
      <c r="F202" s="33">
        <f ca="1">ROUND(_xlfn.NORM.INV(RAND(),CO!$H$4,CO!$H$6),0)</f>
        <v>11</v>
      </c>
      <c r="G202" s="34">
        <f ca="1">ROUND('O3'!$H$8*(-LN(1-RAND()))^(1/'O3'!$H$7),0)</f>
        <v>46</v>
      </c>
      <c r="H202" s="33">
        <f ca="1">ROUND(_xlfn.NORM.INV(RAND(),'NO2'!$H$4,'NO2'!$H$6),0)</f>
        <v>29</v>
      </c>
      <c r="I202" s="34" cm="1">
        <f t="array" aca="1" ref="I202" ca="1">ROUND(_xlfn.IFS(C202&lt;=50, C202, C202&lt;=150, 50+(C202-50)*50/(150-50), C202&lt;=350, 100+(C202-150)*100/(350-150), C202&lt;=420, 200+(C202-350)*100/(420-350), TRUE, 300+(C202-420)*100/(500-420)), 1)</f>
        <v>55</v>
      </c>
      <c r="J202" s="35" cm="1">
        <f t="array" aca="1" ref="J202" ca="1">ROUND(_xlfn.IFS(D202&lt;=15.5, D202*50/15.5, D202&lt;=55.4, 50+(D202-15.5)*50/(55.4-15.5), D202&lt;=150.4, 100+(D202-55.4)*100/(150.4-55.4), D202&lt;=250.4, 200+(D202-150.4)*100/(250.4-150.4), TRUE, 300+(D202-250.4)*100/(500-250.4)), 1)</f>
        <v>138.5</v>
      </c>
      <c r="K202" s="34" cm="1">
        <f t="array" aca="1" ref="K202" ca="1">ROUND(_xlfn.IFS(E202&lt;=52, E202*50/52, E202&lt;=180, 50+(E202-52)*50/(180-52), E202&lt;=365, 100+(E202-180)*100/(365-180), E202&lt;=800, 200+(E202-365)*100/(800-365), TRUE, 300+(E202-800)*100/(1200-800)), 1)</f>
        <v>42.3</v>
      </c>
      <c r="L202" s="35" cm="1">
        <f t="array" aca="1" ref="L202" ca="1">ROUND(_xlfn.IFS(F202&lt;=4000,F202*50/4000,F202&lt;=8000,50+(F202-4000)*50/(8000-4000),F202&lt;=15000,100+(F202-8000)*100/(15000-8000),F202&lt;=30000,200+(F202-15000)*100/(30000-15000),TRUE,300+(F202-30000)*100/(45000-30000)),3)</f>
        <v>0.13800000000000001</v>
      </c>
      <c r="M202" s="34" cm="1">
        <f t="array" aca="1" ref="M202" ca="1">ROUND(_xlfn.IFS(G202&lt;=120,G202*50/120,G202&lt;=235,50+(G202-120)*50/(235-120),G202&lt;=400,100+(G202-235)*100/(400-235),G202&lt;=800,200+(G202-400)*100/(800-400),TRUE,300+(G202-800)*100/(1000-800)),1)</f>
        <v>19.2</v>
      </c>
      <c r="N202" s="35" cm="1">
        <f t="array" aca="1" ref="N202" ca="1">ROUND(_xlfn.IFS(H202&lt;=80,H202*50/80,H202&lt;=200,50+(H202-80)*50/(200-80),H202&lt;=1130,100+(H202-200)*100/(1130-200),H202&lt;=2260,200+(H202-1130)*100/(2260-1130),TRUE,300+(H202-2260)*100/(3000-2260)),1)</f>
        <v>18.100000000000001</v>
      </c>
      <c r="O202" s="32">
        <f t="shared" ca="1" si="7"/>
        <v>138.5</v>
      </c>
      <c r="P202" s="33" t="str">
        <f t="shared" ca="1" si="8"/>
        <v>PM2,5</v>
      </c>
      <c r="Q202" s="42" t="str" cm="1">
        <f t="array" aca="1" ref="Q202" ca="1">_xlfn.IFS(O202&lt;=50,"Baik", O202&lt;=100,"Sedang", O202&lt;=200,"Tidak Sehat", O202&lt;=300,"Sangat Tidak Sehat", TRUE,"Berbahaya")</f>
        <v>Tidak Sehat</v>
      </c>
    </row>
    <row r="203" spans="1:17" x14ac:dyDescent="0.25">
      <c r="A203" s="41">
        <v>202306</v>
      </c>
      <c r="B203" s="33" t="s">
        <v>224</v>
      </c>
      <c r="C203" s="32">
        <f ca="1">ROUND('PM10'!$H$8*(-LN(1-RAND()))^(1/'PM10'!$H$7),0)</f>
        <v>53</v>
      </c>
      <c r="D203" s="35">
        <f ca="1">ROUND('PM2,5'!$H$8*(-LN(1-RAND()))^(1/'PM2,5'!$H$7),0)</f>
        <v>53</v>
      </c>
      <c r="E203" s="32">
        <f ca="1">ROUND(_xlfn.NORM.INV(RAND(),'SO2'!$H$4,'SO2'!$H$6),0)</f>
        <v>52</v>
      </c>
      <c r="F203" s="33">
        <f ca="1">ROUND(_xlfn.NORM.INV(RAND(),CO!$H$4,CO!$H$6),0)</f>
        <v>9</v>
      </c>
      <c r="G203" s="34">
        <f ca="1">ROUND('O3'!$H$8*(-LN(1-RAND()))^(1/'O3'!$H$7),0)</f>
        <v>18</v>
      </c>
      <c r="H203" s="33">
        <f ca="1">ROUND(_xlfn.NORM.INV(RAND(),'NO2'!$H$4,'NO2'!$H$6),0)</f>
        <v>15</v>
      </c>
      <c r="I203" s="34" cm="1">
        <f t="array" aca="1" ref="I203" ca="1">ROUND(_xlfn.IFS(C203&lt;=50, C203, C203&lt;=150, 50+(C203-50)*50/(150-50), C203&lt;=350, 100+(C203-150)*100/(350-150), C203&lt;=420, 200+(C203-350)*100/(420-350), TRUE, 300+(C203-420)*100/(500-420)), 1)</f>
        <v>51.5</v>
      </c>
      <c r="J203" s="35" cm="1">
        <f t="array" aca="1" ref="J203" ca="1">ROUND(_xlfn.IFS(D203&lt;=15.5, D203*50/15.5, D203&lt;=55.4, 50+(D203-15.5)*50/(55.4-15.5), D203&lt;=150.4, 100+(D203-55.4)*100/(150.4-55.4), D203&lt;=250.4, 200+(D203-150.4)*100/(250.4-150.4), TRUE, 300+(D203-250.4)*100/(500-250.4)), 1)</f>
        <v>97</v>
      </c>
      <c r="K203" s="34" cm="1">
        <f t="array" aca="1" ref="K203" ca="1">ROUND(_xlfn.IFS(E203&lt;=52, E203*50/52, E203&lt;=180, 50+(E203-52)*50/(180-52), E203&lt;=365, 100+(E203-180)*100/(365-180), E203&lt;=800, 200+(E203-365)*100/(800-365), TRUE, 300+(E203-800)*100/(1200-800)), 1)</f>
        <v>50</v>
      </c>
      <c r="L203" s="35" cm="1">
        <f t="array" aca="1" ref="L203" ca="1">ROUND(_xlfn.IFS(F203&lt;=4000,F203*50/4000,F203&lt;=8000,50+(F203-4000)*50/(8000-4000),F203&lt;=15000,100+(F203-8000)*100/(15000-8000),F203&lt;=30000,200+(F203-15000)*100/(30000-15000),TRUE,300+(F203-30000)*100/(45000-30000)),3)</f>
        <v>0.113</v>
      </c>
      <c r="M203" s="34" cm="1">
        <f t="array" aca="1" ref="M203" ca="1">ROUND(_xlfn.IFS(G203&lt;=120,G203*50/120,G203&lt;=235,50+(G203-120)*50/(235-120),G203&lt;=400,100+(G203-235)*100/(400-235),G203&lt;=800,200+(G203-400)*100/(800-400),TRUE,300+(G203-800)*100/(1000-800)),1)</f>
        <v>7.5</v>
      </c>
      <c r="N203" s="35" cm="1">
        <f t="array" aca="1" ref="N203" ca="1">ROUND(_xlfn.IFS(H203&lt;=80,H203*50/80,H203&lt;=200,50+(H203-80)*50/(200-80),H203&lt;=1130,100+(H203-200)*100/(1130-200),H203&lt;=2260,200+(H203-1130)*100/(2260-1130),TRUE,300+(H203-2260)*100/(3000-2260)),1)</f>
        <v>9.4</v>
      </c>
      <c r="O203" s="32">
        <f t="shared" ca="1" si="7"/>
        <v>97</v>
      </c>
      <c r="P203" s="33" t="str">
        <f t="shared" ca="1" si="8"/>
        <v>PM2,5</v>
      </c>
      <c r="Q203" s="42" t="str" cm="1">
        <f t="array" aca="1" ref="Q203" ca="1">_xlfn.IFS(O203&lt;=50,"Baik", O203&lt;=100,"Sedang", O203&lt;=200,"Tidak Sehat", O203&lt;=300,"Sangat Tidak Sehat", TRUE,"Berbahaya")</f>
        <v>Sedang</v>
      </c>
    </row>
    <row r="204" spans="1:17" x14ac:dyDescent="0.25">
      <c r="A204" s="41">
        <v>202306</v>
      </c>
      <c r="B204" s="33" t="s">
        <v>225</v>
      </c>
      <c r="C204" s="32">
        <f ca="1">ROUND('PM10'!$H$8*(-LN(1-RAND()))^(1/'PM10'!$H$7),0)</f>
        <v>43</v>
      </c>
      <c r="D204" s="35">
        <f ca="1">ROUND('PM2,5'!$H$8*(-LN(1-RAND()))^(1/'PM2,5'!$H$7),0)</f>
        <v>45</v>
      </c>
      <c r="E204" s="32">
        <f ca="1">ROUND(_xlfn.NORM.INV(RAND(),'SO2'!$H$4,'SO2'!$H$6),0)</f>
        <v>40</v>
      </c>
      <c r="F204" s="33">
        <f ca="1">ROUND(_xlfn.NORM.INV(RAND(),CO!$H$4,CO!$H$6),0)</f>
        <v>7</v>
      </c>
      <c r="G204" s="34">
        <f ca="1">ROUND('O3'!$H$8*(-LN(1-RAND()))^(1/'O3'!$H$7),0)</f>
        <v>5</v>
      </c>
      <c r="H204" s="33">
        <f ca="1">ROUND(_xlfn.NORM.INV(RAND(),'NO2'!$H$4,'NO2'!$H$6),0)</f>
        <v>38</v>
      </c>
      <c r="I204" s="34" cm="1">
        <f t="array" aca="1" ref="I204" ca="1">ROUND(_xlfn.IFS(C204&lt;=50, C204, C204&lt;=150, 50+(C204-50)*50/(150-50), C204&lt;=350, 100+(C204-150)*100/(350-150), C204&lt;=420, 200+(C204-350)*100/(420-350), TRUE, 300+(C204-420)*100/(500-420)), 1)</f>
        <v>43</v>
      </c>
      <c r="J204" s="35" cm="1">
        <f t="array" aca="1" ref="J204" ca="1">ROUND(_xlfn.IFS(D204&lt;=15.5, D204*50/15.5, D204&lt;=55.4, 50+(D204-15.5)*50/(55.4-15.5), D204&lt;=150.4, 100+(D204-55.4)*100/(150.4-55.4), D204&lt;=250.4, 200+(D204-150.4)*100/(250.4-150.4), TRUE, 300+(D204-250.4)*100/(500-250.4)), 1)</f>
        <v>87</v>
      </c>
      <c r="K204" s="34" cm="1">
        <f t="array" aca="1" ref="K204" ca="1">ROUND(_xlfn.IFS(E204&lt;=52, E204*50/52, E204&lt;=180, 50+(E204-52)*50/(180-52), E204&lt;=365, 100+(E204-180)*100/(365-180), E204&lt;=800, 200+(E204-365)*100/(800-365), TRUE, 300+(E204-800)*100/(1200-800)), 1)</f>
        <v>38.5</v>
      </c>
      <c r="L204" s="35" cm="1">
        <f t="array" aca="1" ref="L204" ca="1">ROUND(_xlfn.IFS(F204&lt;=4000,F204*50/4000,F204&lt;=8000,50+(F204-4000)*50/(8000-4000),F204&lt;=15000,100+(F204-8000)*100/(15000-8000),F204&lt;=30000,200+(F204-15000)*100/(30000-15000),TRUE,300+(F204-30000)*100/(45000-30000)),3)</f>
        <v>8.7999999999999995E-2</v>
      </c>
      <c r="M204" s="34" cm="1">
        <f t="array" aca="1" ref="M204" ca="1">ROUND(_xlfn.IFS(G204&lt;=120,G204*50/120,G204&lt;=235,50+(G204-120)*50/(235-120),G204&lt;=400,100+(G204-235)*100/(400-235),G204&lt;=800,200+(G204-400)*100/(800-400),TRUE,300+(G204-800)*100/(1000-800)),1)</f>
        <v>2.1</v>
      </c>
      <c r="N204" s="35" cm="1">
        <f t="array" aca="1" ref="N204" ca="1">ROUND(_xlfn.IFS(H204&lt;=80,H204*50/80,H204&lt;=200,50+(H204-80)*50/(200-80),H204&lt;=1130,100+(H204-200)*100/(1130-200),H204&lt;=2260,200+(H204-1130)*100/(2260-1130),TRUE,300+(H204-2260)*100/(3000-2260)),1)</f>
        <v>23.8</v>
      </c>
      <c r="O204" s="32">
        <f t="shared" ca="1" si="7"/>
        <v>87</v>
      </c>
      <c r="P204" s="33" t="str">
        <f t="shared" ca="1" si="8"/>
        <v>PM2,5</v>
      </c>
      <c r="Q204" s="42" t="str" cm="1">
        <f t="array" aca="1" ref="Q204" ca="1">_xlfn.IFS(O204&lt;=50,"Baik", O204&lt;=100,"Sedang", O204&lt;=200,"Tidak Sehat", O204&lt;=300,"Sangat Tidak Sehat", TRUE,"Berbahaya")</f>
        <v>Sedang</v>
      </c>
    </row>
    <row r="205" spans="1:17" x14ac:dyDescent="0.25">
      <c r="A205" s="41">
        <v>202306</v>
      </c>
      <c r="B205" s="33" t="s">
        <v>226</v>
      </c>
      <c r="C205" s="32">
        <f ca="1">ROUND('PM10'!$H$8*(-LN(1-RAND()))^(1/'PM10'!$H$7),0)</f>
        <v>61</v>
      </c>
      <c r="D205" s="35">
        <f ca="1">ROUND('PM2,5'!$H$8*(-LN(1-RAND()))^(1/'PM2,5'!$H$7),0)</f>
        <v>82</v>
      </c>
      <c r="E205" s="32">
        <f ca="1">ROUND(_xlfn.NORM.INV(RAND(),'SO2'!$H$4,'SO2'!$H$6),0)</f>
        <v>45</v>
      </c>
      <c r="F205" s="33">
        <f ca="1">ROUND(_xlfn.NORM.INV(RAND(),CO!$H$4,CO!$H$6),0)</f>
        <v>12</v>
      </c>
      <c r="G205" s="34">
        <f ca="1">ROUND('O3'!$H$8*(-LN(1-RAND()))^(1/'O3'!$H$7),0)</f>
        <v>44</v>
      </c>
      <c r="H205" s="33">
        <f ca="1">ROUND(_xlfn.NORM.INV(RAND(),'NO2'!$H$4,'NO2'!$H$6),0)</f>
        <v>17</v>
      </c>
      <c r="I205" s="34" cm="1">
        <f t="array" aca="1" ref="I205" ca="1">ROUND(_xlfn.IFS(C205&lt;=50, C205, C205&lt;=150, 50+(C205-50)*50/(150-50), C205&lt;=350, 100+(C205-150)*100/(350-150), C205&lt;=420, 200+(C205-350)*100/(420-350), TRUE, 300+(C205-420)*100/(500-420)), 1)</f>
        <v>55.5</v>
      </c>
      <c r="J205" s="35" cm="1">
        <f t="array" aca="1" ref="J205" ca="1">ROUND(_xlfn.IFS(D205&lt;=15.5, D205*50/15.5, D205&lt;=55.4, 50+(D205-15.5)*50/(55.4-15.5), D205&lt;=150.4, 100+(D205-55.4)*100/(150.4-55.4), D205&lt;=250.4, 200+(D205-150.4)*100/(250.4-150.4), TRUE, 300+(D205-250.4)*100/(500-250.4)), 1)</f>
        <v>128</v>
      </c>
      <c r="K205" s="34" cm="1">
        <f t="array" aca="1" ref="K205" ca="1">ROUND(_xlfn.IFS(E205&lt;=52, E205*50/52, E205&lt;=180, 50+(E205-52)*50/(180-52), E205&lt;=365, 100+(E205-180)*100/(365-180), E205&lt;=800, 200+(E205-365)*100/(800-365), TRUE, 300+(E205-800)*100/(1200-800)), 1)</f>
        <v>43.3</v>
      </c>
      <c r="L205" s="35" cm="1">
        <f t="array" aca="1" ref="L205" ca="1">ROUND(_xlfn.IFS(F205&lt;=4000,F205*50/4000,F205&lt;=8000,50+(F205-4000)*50/(8000-4000),F205&lt;=15000,100+(F205-8000)*100/(15000-8000),F205&lt;=30000,200+(F205-15000)*100/(30000-15000),TRUE,300+(F205-30000)*100/(45000-30000)),3)</f>
        <v>0.15</v>
      </c>
      <c r="M205" s="34" cm="1">
        <f t="array" aca="1" ref="M205" ca="1">ROUND(_xlfn.IFS(G205&lt;=120,G205*50/120,G205&lt;=235,50+(G205-120)*50/(235-120),G205&lt;=400,100+(G205-235)*100/(400-235),G205&lt;=800,200+(G205-400)*100/(800-400),TRUE,300+(G205-800)*100/(1000-800)),1)</f>
        <v>18.3</v>
      </c>
      <c r="N205" s="35" cm="1">
        <f t="array" aca="1" ref="N205" ca="1">ROUND(_xlfn.IFS(H205&lt;=80,H205*50/80,H205&lt;=200,50+(H205-80)*50/(200-80),H205&lt;=1130,100+(H205-200)*100/(1130-200),H205&lt;=2260,200+(H205-1130)*100/(2260-1130),TRUE,300+(H205-2260)*100/(3000-2260)),1)</f>
        <v>10.6</v>
      </c>
      <c r="O205" s="32">
        <f t="shared" ca="1" si="7"/>
        <v>128</v>
      </c>
      <c r="P205" s="33" t="str">
        <f t="shared" ca="1" si="8"/>
        <v>PM2,5</v>
      </c>
      <c r="Q205" s="42" t="str" cm="1">
        <f t="array" aca="1" ref="Q205" ca="1">_xlfn.IFS(O205&lt;=50,"Baik", O205&lt;=100,"Sedang", O205&lt;=200,"Tidak Sehat", O205&lt;=300,"Sangat Tidak Sehat", TRUE,"Berbahaya")</f>
        <v>Tidak Sehat</v>
      </c>
    </row>
    <row r="206" spans="1:17" x14ac:dyDescent="0.25">
      <c r="A206" s="41">
        <v>202306</v>
      </c>
      <c r="B206" s="33" t="s">
        <v>227</v>
      </c>
      <c r="C206" s="32">
        <f ca="1">ROUND('PM10'!$H$8*(-LN(1-RAND()))^(1/'PM10'!$H$7),0)</f>
        <v>62</v>
      </c>
      <c r="D206" s="35">
        <f ca="1">ROUND('PM2,5'!$H$8*(-LN(1-RAND()))^(1/'PM2,5'!$H$7),0)</f>
        <v>68</v>
      </c>
      <c r="E206" s="32">
        <f ca="1">ROUND(_xlfn.NORM.INV(RAND(),'SO2'!$H$4,'SO2'!$H$6),0)</f>
        <v>42</v>
      </c>
      <c r="F206" s="33">
        <f ca="1">ROUND(_xlfn.NORM.INV(RAND(),CO!$H$4,CO!$H$6),0)</f>
        <v>8</v>
      </c>
      <c r="G206" s="34">
        <f ca="1">ROUND('O3'!$H$8*(-LN(1-RAND()))^(1/'O3'!$H$7),0)</f>
        <v>42</v>
      </c>
      <c r="H206" s="33">
        <f ca="1">ROUND(_xlfn.NORM.INV(RAND(),'NO2'!$H$4,'NO2'!$H$6),0)</f>
        <v>24</v>
      </c>
      <c r="I206" s="34" cm="1">
        <f t="array" aca="1" ref="I206" ca="1">ROUND(_xlfn.IFS(C206&lt;=50, C206, C206&lt;=150, 50+(C206-50)*50/(150-50), C206&lt;=350, 100+(C206-150)*100/(350-150), C206&lt;=420, 200+(C206-350)*100/(420-350), TRUE, 300+(C206-420)*100/(500-420)), 1)</f>
        <v>56</v>
      </c>
      <c r="J206" s="35" cm="1">
        <f t="array" aca="1" ref="J206" ca="1">ROUND(_xlfn.IFS(D206&lt;=15.5, D206*50/15.5, D206&lt;=55.4, 50+(D206-15.5)*50/(55.4-15.5), D206&lt;=150.4, 100+(D206-55.4)*100/(150.4-55.4), D206&lt;=250.4, 200+(D206-150.4)*100/(250.4-150.4), TRUE, 300+(D206-250.4)*100/(500-250.4)), 1)</f>
        <v>113.3</v>
      </c>
      <c r="K206" s="34" cm="1">
        <f t="array" aca="1" ref="K206" ca="1">ROUND(_xlfn.IFS(E206&lt;=52, E206*50/52, E206&lt;=180, 50+(E206-52)*50/(180-52), E206&lt;=365, 100+(E206-180)*100/(365-180), E206&lt;=800, 200+(E206-365)*100/(800-365), TRUE, 300+(E206-800)*100/(1200-800)), 1)</f>
        <v>40.4</v>
      </c>
      <c r="L206" s="35" cm="1">
        <f t="array" aca="1" ref="L206" ca="1">ROUND(_xlfn.IFS(F206&lt;=4000,F206*50/4000,F206&lt;=8000,50+(F206-4000)*50/(8000-4000),F206&lt;=15000,100+(F206-8000)*100/(15000-8000),F206&lt;=30000,200+(F206-15000)*100/(30000-15000),TRUE,300+(F206-30000)*100/(45000-30000)),3)</f>
        <v>0.1</v>
      </c>
      <c r="M206" s="34" cm="1">
        <f t="array" aca="1" ref="M206" ca="1">ROUND(_xlfn.IFS(G206&lt;=120,G206*50/120,G206&lt;=235,50+(G206-120)*50/(235-120),G206&lt;=400,100+(G206-235)*100/(400-235),G206&lt;=800,200+(G206-400)*100/(800-400),TRUE,300+(G206-800)*100/(1000-800)),1)</f>
        <v>17.5</v>
      </c>
      <c r="N206" s="35" cm="1">
        <f t="array" aca="1" ref="N206" ca="1">ROUND(_xlfn.IFS(H206&lt;=80,H206*50/80,H206&lt;=200,50+(H206-80)*50/(200-80),H206&lt;=1130,100+(H206-200)*100/(1130-200),H206&lt;=2260,200+(H206-1130)*100/(2260-1130),TRUE,300+(H206-2260)*100/(3000-2260)),1)</f>
        <v>15</v>
      </c>
      <c r="O206" s="32">
        <f t="shared" ca="1" si="7"/>
        <v>113.3</v>
      </c>
      <c r="P206" s="33" t="str">
        <f t="shared" ca="1" si="8"/>
        <v>PM2,5</v>
      </c>
      <c r="Q206" s="42" t="str" cm="1">
        <f t="array" aca="1" ref="Q206" ca="1">_xlfn.IFS(O206&lt;=50,"Baik", O206&lt;=100,"Sedang", O206&lt;=200,"Tidak Sehat", O206&lt;=300,"Sangat Tidak Sehat", TRUE,"Berbahaya")</f>
        <v>Tidak Sehat</v>
      </c>
    </row>
    <row r="207" spans="1:17" x14ac:dyDescent="0.25">
      <c r="A207" s="41">
        <v>202306</v>
      </c>
      <c r="B207" s="33" t="s">
        <v>228</v>
      </c>
      <c r="C207" s="32">
        <f ca="1">ROUND('PM10'!$H$8*(-LN(1-RAND()))^(1/'PM10'!$H$7),0)</f>
        <v>53</v>
      </c>
      <c r="D207" s="35">
        <f ca="1">ROUND('PM2,5'!$H$8*(-LN(1-RAND()))^(1/'PM2,5'!$H$7),0)</f>
        <v>87</v>
      </c>
      <c r="E207" s="32">
        <f ca="1">ROUND(_xlfn.NORM.INV(RAND(),'SO2'!$H$4,'SO2'!$H$6),0)</f>
        <v>42</v>
      </c>
      <c r="F207" s="33">
        <f ca="1">ROUND(_xlfn.NORM.INV(RAND(),CO!$H$4,CO!$H$6),0)</f>
        <v>5</v>
      </c>
      <c r="G207" s="34">
        <f ca="1">ROUND('O3'!$H$8*(-LN(1-RAND()))^(1/'O3'!$H$7),0)</f>
        <v>29</v>
      </c>
      <c r="H207" s="33">
        <f ca="1">ROUND(_xlfn.NORM.INV(RAND(),'NO2'!$H$4,'NO2'!$H$6),0)</f>
        <v>24</v>
      </c>
      <c r="I207" s="34" cm="1">
        <f t="array" aca="1" ref="I207" ca="1">ROUND(_xlfn.IFS(C207&lt;=50, C207, C207&lt;=150, 50+(C207-50)*50/(150-50), C207&lt;=350, 100+(C207-150)*100/(350-150), C207&lt;=420, 200+(C207-350)*100/(420-350), TRUE, 300+(C207-420)*100/(500-420)), 1)</f>
        <v>51.5</v>
      </c>
      <c r="J207" s="35" cm="1">
        <f t="array" aca="1" ref="J207" ca="1">ROUND(_xlfn.IFS(D207&lt;=15.5, D207*50/15.5, D207&lt;=55.4, 50+(D207-15.5)*50/(55.4-15.5), D207&lt;=150.4, 100+(D207-55.4)*100/(150.4-55.4), D207&lt;=250.4, 200+(D207-150.4)*100/(250.4-150.4), TRUE, 300+(D207-250.4)*100/(500-250.4)), 1)</f>
        <v>133.30000000000001</v>
      </c>
      <c r="K207" s="34" cm="1">
        <f t="array" aca="1" ref="K207" ca="1">ROUND(_xlfn.IFS(E207&lt;=52, E207*50/52, E207&lt;=180, 50+(E207-52)*50/(180-52), E207&lt;=365, 100+(E207-180)*100/(365-180), E207&lt;=800, 200+(E207-365)*100/(800-365), TRUE, 300+(E207-800)*100/(1200-800)), 1)</f>
        <v>40.4</v>
      </c>
      <c r="L207" s="35" cm="1">
        <f t="array" aca="1" ref="L207" ca="1">ROUND(_xlfn.IFS(F207&lt;=4000,F207*50/4000,F207&lt;=8000,50+(F207-4000)*50/(8000-4000),F207&lt;=15000,100+(F207-8000)*100/(15000-8000),F207&lt;=30000,200+(F207-15000)*100/(30000-15000),TRUE,300+(F207-30000)*100/(45000-30000)),3)</f>
        <v>6.3E-2</v>
      </c>
      <c r="M207" s="34" cm="1">
        <f t="array" aca="1" ref="M207" ca="1">ROUND(_xlfn.IFS(G207&lt;=120,G207*50/120,G207&lt;=235,50+(G207-120)*50/(235-120),G207&lt;=400,100+(G207-235)*100/(400-235),G207&lt;=800,200+(G207-400)*100/(800-400),TRUE,300+(G207-800)*100/(1000-800)),1)</f>
        <v>12.1</v>
      </c>
      <c r="N207" s="35" cm="1">
        <f t="array" aca="1" ref="N207" ca="1">ROUND(_xlfn.IFS(H207&lt;=80,H207*50/80,H207&lt;=200,50+(H207-80)*50/(200-80),H207&lt;=1130,100+(H207-200)*100/(1130-200),H207&lt;=2260,200+(H207-1130)*100/(2260-1130),TRUE,300+(H207-2260)*100/(3000-2260)),1)</f>
        <v>15</v>
      </c>
      <c r="O207" s="32">
        <f t="shared" ca="1" si="7"/>
        <v>133.30000000000001</v>
      </c>
      <c r="P207" s="33" t="str">
        <f t="shared" ca="1" si="8"/>
        <v>PM2,5</v>
      </c>
      <c r="Q207" s="42" t="str" cm="1">
        <f t="array" aca="1" ref="Q207" ca="1">_xlfn.IFS(O207&lt;=50,"Baik", O207&lt;=100,"Sedang", O207&lt;=200,"Tidak Sehat", O207&lt;=300,"Sangat Tidak Sehat", TRUE,"Berbahaya")</f>
        <v>Tidak Sehat</v>
      </c>
    </row>
    <row r="208" spans="1:17" x14ac:dyDescent="0.25">
      <c r="A208" s="41">
        <v>202306</v>
      </c>
      <c r="B208" s="33" t="s">
        <v>229</v>
      </c>
      <c r="C208" s="32">
        <f ca="1">ROUND('PM10'!$H$8*(-LN(1-RAND()))^(1/'PM10'!$H$7),0)</f>
        <v>48</v>
      </c>
      <c r="D208" s="35">
        <f ca="1">ROUND('PM2,5'!$H$8*(-LN(1-RAND()))^(1/'PM2,5'!$H$7),0)</f>
        <v>121</v>
      </c>
      <c r="E208" s="32">
        <f ca="1">ROUND(_xlfn.NORM.INV(RAND(),'SO2'!$H$4,'SO2'!$H$6),0)</f>
        <v>44</v>
      </c>
      <c r="F208" s="33">
        <f ca="1">ROUND(_xlfn.NORM.INV(RAND(),CO!$H$4,CO!$H$6),0)</f>
        <v>13</v>
      </c>
      <c r="G208" s="34">
        <f ca="1">ROUND('O3'!$H$8*(-LN(1-RAND()))^(1/'O3'!$H$7),0)</f>
        <v>23</v>
      </c>
      <c r="H208" s="33">
        <f ca="1">ROUND(_xlfn.NORM.INV(RAND(),'NO2'!$H$4,'NO2'!$H$6),0)</f>
        <v>24</v>
      </c>
      <c r="I208" s="34" cm="1">
        <f t="array" aca="1" ref="I208" ca="1">ROUND(_xlfn.IFS(C208&lt;=50, C208, C208&lt;=150, 50+(C208-50)*50/(150-50), C208&lt;=350, 100+(C208-150)*100/(350-150), C208&lt;=420, 200+(C208-350)*100/(420-350), TRUE, 300+(C208-420)*100/(500-420)), 1)</f>
        <v>48</v>
      </c>
      <c r="J208" s="35" cm="1">
        <f t="array" aca="1" ref="J208" ca="1">ROUND(_xlfn.IFS(D208&lt;=15.5, D208*50/15.5, D208&lt;=55.4, 50+(D208-15.5)*50/(55.4-15.5), D208&lt;=150.4, 100+(D208-55.4)*100/(150.4-55.4), D208&lt;=250.4, 200+(D208-150.4)*100/(250.4-150.4), TRUE, 300+(D208-250.4)*100/(500-250.4)), 1)</f>
        <v>169.1</v>
      </c>
      <c r="K208" s="34" cm="1">
        <f t="array" aca="1" ref="K208" ca="1">ROUND(_xlfn.IFS(E208&lt;=52, E208*50/52, E208&lt;=180, 50+(E208-52)*50/(180-52), E208&lt;=365, 100+(E208-180)*100/(365-180), E208&lt;=800, 200+(E208-365)*100/(800-365), TRUE, 300+(E208-800)*100/(1200-800)), 1)</f>
        <v>42.3</v>
      </c>
      <c r="L208" s="35" cm="1">
        <f t="array" aca="1" ref="L208" ca="1">ROUND(_xlfn.IFS(F208&lt;=4000,F208*50/4000,F208&lt;=8000,50+(F208-4000)*50/(8000-4000),F208&lt;=15000,100+(F208-8000)*100/(15000-8000),F208&lt;=30000,200+(F208-15000)*100/(30000-15000),TRUE,300+(F208-30000)*100/(45000-30000)),3)</f>
        <v>0.16300000000000001</v>
      </c>
      <c r="M208" s="34" cm="1">
        <f t="array" aca="1" ref="M208" ca="1">ROUND(_xlfn.IFS(G208&lt;=120,G208*50/120,G208&lt;=235,50+(G208-120)*50/(235-120),G208&lt;=400,100+(G208-235)*100/(400-235),G208&lt;=800,200+(G208-400)*100/(800-400),TRUE,300+(G208-800)*100/(1000-800)),1)</f>
        <v>9.6</v>
      </c>
      <c r="N208" s="35" cm="1">
        <f t="array" aca="1" ref="N208" ca="1">ROUND(_xlfn.IFS(H208&lt;=80,H208*50/80,H208&lt;=200,50+(H208-80)*50/(200-80),H208&lt;=1130,100+(H208-200)*100/(1130-200),H208&lt;=2260,200+(H208-1130)*100/(2260-1130),TRUE,300+(H208-2260)*100/(3000-2260)),1)</f>
        <v>15</v>
      </c>
      <c r="O208" s="32">
        <f t="shared" ca="1" si="7"/>
        <v>169.1</v>
      </c>
      <c r="P208" s="33" t="str">
        <f t="shared" ca="1" si="8"/>
        <v>PM2,5</v>
      </c>
      <c r="Q208" s="42" t="str" cm="1">
        <f t="array" aca="1" ref="Q208" ca="1">_xlfn.IFS(O208&lt;=50,"Baik", O208&lt;=100,"Sedang", O208&lt;=200,"Tidak Sehat", O208&lt;=300,"Sangat Tidak Sehat", TRUE,"Berbahaya")</f>
        <v>Tidak Sehat</v>
      </c>
    </row>
    <row r="209" spans="1:17" x14ac:dyDescent="0.25">
      <c r="A209" s="41">
        <v>202306</v>
      </c>
      <c r="B209" s="33" t="s">
        <v>230</v>
      </c>
      <c r="C209" s="32">
        <f ca="1">ROUND('PM10'!$H$8*(-LN(1-RAND()))^(1/'PM10'!$H$7),0)</f>
        <v>62</v>
      </c>
      <c r="D209" s="35">
        <f ca="1">ROUND('PM2,5'!$H$8*(-LN(1-RAND()))^(1/'PM2,5'!$H$7),0)</f>
        <v>119</v>
      </c>
      <c r="E209" s="32">
        <f ca="1">ROUND(_xlfn.NORM.INV(RAND(),'SO2'!$H$4,'SO2'!$H$6),0)</f>
        <v>48</v>
      </c>
      <c r="F209" s="33">
        <f ca="1">ROUND(_xlfn.NORM.INV(RAND(),CO!$H$4,CO!$H$6),0)</f>
        <v>7</v>
      </c>
      <c r="G209" s="34">
        <f ca="1">ROUND('O3'!$H$8*(-LN(1-RAND()))^(1/'O3'!$H$7),0)</f>
        <v>10</v>
      </c>
      <c r="H209" s="33">
        <f ca="1">ROUND(_xlfn.NORM.INV(RAND(),'NO2'!$H$4,'NO2'!$H$6),0)</f>
        <v>28</v>
      </c>
      <c r="I209" s="34" cm="1">
        <f t="array" aca="1" ref="I209" ca="1">ROUND(_xlfn.IFS(C209&lt;=50, C209, C209&lt;=150, 50+(C209-50)*50/(150-50), C209&lt;=350, 100+(C209-150)*100/(350-150), C209&lt;=420, 200+(C209-350)*100/(420-350), TRUE, 300+(C209-420)*100/(500-420)), 1)</f>
        <v>56</v>
      </c>
      <c r="J209" s="35" cm="1">
        <f t="array" aca="1" ref="J209" ca="1">ROUND(_xlfn.IFS(D209&lt;=15.5, D209*50/15.5, D209&lt;=55.4, 50+(D209-15.5)*50/(55.4-15.5), D209&lt;=150.4, 100+(D209-55.4)*100/(150.4-55.4), D209&lt;=250.4, 200+(D209-150.4)*100/(250.4-150.4), TRUE, 300+(D209-250.4)*100/(500-250.4)), 1)</f>
        <v>166.9</v>
      </c>
      <c r="K209" s="34" cm="1">
        <f t="array" aca="1" ref="K209" ca="1">ROUND(_xlfn.IFS(E209&lt;=52, E209*50/52, E209&lt;=180, 50+(E209-52)*50/(180-52), E209&lt;=365, 100+(E209-180)*100/(365-180), E209&lt;=800, 200+(E209-365)*100/(800-365), TRUE, 300+(E209-800)*100/(1200-800)), 1)</f>
        <v>46.2</v>
      </c>
      <c r="L209" s="35" cm="1">
        <f t="array" aca="1" ref="L209" ca="1">ROUND(_xlfn.IFS(F209&lt;=4000,F209*50/4000,F209&lt;=8000,50+(F209-4000)*50/(8000-4000),F209&lt;=15000,100+(F209-8000)*100/(15000-8000),F209&lt;=30000,200+(F209-15000)*100/(30000-15000),TRUE,300+(F209-30000)*100/(45000-30000)),3)</f>
        <v>8.7999999999999995E-2</v>
      </c>
      <c r="M209" s="34" cm="1">
        <f t="array" aca="1" ref="M209" ca="1">ROUND(_xlfn.IFS(G209&lt;=120,G209*50/120,G209&lt;=235,50+(G209-120)*50/(235-120),G209&lt;=400,100+(G209-235)*100/(400-235),G209&lt;=800,200+(G209-400)*100/(800-400),TRUE,300+(G209-800)*100/(1000-800)),1)</f>
        <v>4.2</v>
      </c>
      <c r="N209" s="35" cm="1">
        <f t="array" aca="1" ref="N209" ca="1">ROUND(_xlfn.IFS(H209&lt;=80,H209*50/80,H209&lt;=200,50+(H209-80)*50/(200-80),H209&lt;=1130,100+(H209-200)*100/(1130-200),H209&lt;=2260,200+(H209-1130)*100/(2260-1130),TRUE,300+(H209-2260)*100/(3000-2260)),1)</f>
        <v>17.5</v>
      </c>
      <c r="O209" s="32">
        <f t="shared" ca="1" si="7"/>
        <v>166.9</v>
      </c>
      <c r="P209" s="33" t="str">
        <f t="shared" ca="1" si="8"/>
        <v>PM2,5</v>
      </c>
      <c r="Q209" s="42" t="str" cm="1">
        <f t="array" aca="1" ref="Q209" ca="1">_xlfn.IFS(O209&lt;=50,"Baik", O209&lt;=100,"Sedang", O209&lt;=200,"Tidak Sehat", O209&lt;=300,"Sangat Tidak Sehat", TRUE,"Berbahaya")</f>
        <v>Tidak Sehat</v>
      </c>
    </row>
    <row r="210" spans="1:17" x14ac:dyDescent="0.25">
      <c r="A210" s="41">
        <v>202306</v>
      </c>
      <c r="B210" s="33" t="s">
        <v>231</v>
      </c>
      <c r="C210" s="32">
        <f ca="1">ROUND('PM10'!$H$8*(-LN(1-RAND()))^(1/'PM10'!$H$7),0)</f>
        <v>67</v>
      </c>
      <c r="D210" s="35">
        <f ca="1">ROUND('PM2,5'!$H$8*(-LN(1-RAND()))^(1/'PM2,5'!$H$7),0)</f>
        <v>56</v>
      </c>
      <c r="E210" s="32">
        <f ca="1">ROUND(_xlfn.NORM.INV(RAND(),'SO2'!$H$4,'SO2'!$H$6),0)</f>
        <v>53</v>
      </c>
      <c r="F210" s="33">
        <f ca="1">ROUND(_xlfn.NORM.INV(RAND(),CO!$H$4,CO!$H$6),0)</f>
        <v>10</v>
      </c>
      <c r="G210" s="34">
        <f ca="1">ROUND('O3'!$H$8*(-LN(1-RAND()))^(1/'O3'!$H$7),0)</f>
        <v>35</v>
      </c>
      <c r="H210" s="33">
        <f ca="1">ROUND(_xlfn.NORM.INV(RAND(),'NO2'!$H$4,'NO2'!$H$6),0)</f>
        <v>14</v>
      </c>
      <c r="I210" s="34" cm="1">
        <f t="array" aca="1" ref="I210" ca="1">ROUND(_xlfn.IFS(C210&lt;=50, C210, C210&lt;=150, 50+(C210-50)*50/(150-50), C210&lt;=350, 100+(C210-150)*100/(350-150), C210&lt;=420, 200+(C210-350)*100/(420-350), TRUE, 300+(C210-420)*100/(500-420)), 1)</f>
        <v>58.5</v>
      </c>
      <c r="J210" s="35" cm="1">
        <f t="array" aca="1" ref="J210" ca="1">ROUND(_xlfn.IFS(D210&lt;=15.5, D210*50/15.5, D210&lt;=55.4, 50+(D210-15.5)*50/(55.4-15.5), D210&lt;=150.4, 100+(D210-55.4)*100/(150.4-55.4), D210&lt;=250.4, 200+(D210-150.4)*100/(250.4-150.4), TRUE, 300+(D210-250.4)*100/(500-250.4)), 1)</f>
        <v>100.6</v>
      </c>
      <c r="K210" s="34" cm="1">
        <f t="array" aca="1" ref="K210" ca="1">ROUND(_xlfn.IFS(E210&lt;=52, E210*50/52, E210&lt;=180, 50+(E210-52)*50/(180-52), E210&lt;=365, 100+(E210-180)*100/(365-180), E210&lt;=800, 200+(E210-365)*100/(800-365), TRUE, 300+(E210-800)*100/(1200-800)), 1)</f>
        <v>50.4</v>
      </c>
      <c r="L210" s="35" cm="1">
        <f t="array" aca="1" ref="L210" ca="1">ROUND(_xlfn.IFS(F210&lt;=4000,F210*50/4000,F210&lt;=8000,50+(F210-4000)*50/(8000-4000),F210&lt;=15000,100+(F210-8000)*100/(15000-8000),F210&lt;=30000,200+(F210-15000)*100/(30000-15000),TRUE,300+(F210-30000)*100/(45000-30000)),3)</f>
        <v>0.125</v>
      </c>
      <c r="M210" s="34" cm="1">
        <f t="array" aca="1" ref="M210" ca="1">ROUND(_xlfn.IFS(G210&lt;=120,G210*50/120,G210&lt;=235,50+(G210-120)*50/(235-120),G210&lt;=400,100+(G210-235)*100/(400-235),G210&lt;=800,200+(G210-400)*100/(800-400),TRUE,300+(G210-800)*100/(1000-800)),1)</f>
        <v>14.6</v>
      </c>
      <c r="N210" s="35" cm="1">
        <f t="array" aca="1" ref="N210" ca="1">ROUND(_xlfn.IFS(H210&lt;=80,H210*50/80,H210&lt;=200,50+(H210-80)*50/(200-80),H210&lt;=1130,100+(H210-200)*100/(1130-200),H210&lt;=2260,200+(H210-1130)*100/(2260-1130),TRUE,300+(H210-2260)*100/(3000-2260)),1)</f>
        <v>8.8000000000000007</v>
      </c>
      <c r="O210" s="32">
        <f t="shared" ca="1" si="7"/>
        <v>100.6</v>
      </c>
      <c r="P210" s="33" t="str">
        <f t="shared" ca="1" si="8"/>
        <v>PM2,5</v>
      </c>
      <c r="Q210" s="42" t="str" cm="1">
        <f t="array" aca="1" ref="Q210" ca="1">_xlfn.IFS(O210&lt;=50,"Baik", O210&lt;=100,"Sedang", O210&lt;=200,"Tidak Sehat", O210&lt;=300,"Sangat Tidak Sehat", TRUE,"Berbahaya")</f>
        <v>Tidak Sehat</v>
      </c>
    </row>
    <row r="211" spans="1:17" x14ac:dyDescent="0.25">
      <c r="A211" s="41">
        <v>202306</v>
      </c>
      <c r="B211" s="33" t="s">
        <v>232</v>
      </c>
      <c r="C211" s="32">
        <f ca="1">ROUND('PM10'!$H$8*(-LN(1-RAND()))^(1/'PM10'!$H$7),0)</f>
        <v>69</v>
      </c>
      <c r="D211" s="35">
        <f ca="1">ROUND('PM2,5'!$H$8*(-LN(1-RAND()))^(1/'PM2,5'!$H$7),0)</f>
        <v>42</v>
      </c>
      <c r="E211" s="32">
        <f ca="1">ROUND(_xlfn.NORM.INV(RAND(),'SO2'!$H$4,'SO2'!$H$6),0)</f>
        <v>46</v>
      </c>
      <c r="F211" s="33">
        <f ca="1">ROUND(_xlfn.NORM.INV(RAND(),CO!$H$4,CO!$H$6),0)</f>
        <v>9</v>
      </c>
      <c r="G211" s="34">
        <f ca="1">ROUND('O3'!$H$8*(-LN(1-RAND()))^(1/'O3'!$H$7),0)</f>
        <v>25</v>
      </c>
      <c r="H211" s="33">
        <f ca="1">ROUND(_xlfn.NORM.INV(RAND(),'NO2'!$H$4,'NO2'!$H$6),0)</f>
        <v>16</v>
      </c>
      <c r="I211" s="34" cm="1">
        <f t="array" aca="1" ref="I211" ca="1">ROUND(_xlfn.IFS(C211&lt;=50, C211, C211&lt;=150, 50+(C211-50)*50/(150-50), C211&lt;=350, 100+(C211-150)*100/(350-150), C211&lt;=420, 200+(C211-350)*100/(420-350), TRUE, 300+(C211-420)*100/(500-420)), 1)</f>
        <v>59.5</v>
      </c>
      <c r="J211" s="35" cm="1">
        <f t="array" aca="1" ref="J211" ca="1">ROUND(_xlfn.IFS(D211&lt;=15.5, D211*50/15.5, D211&lt;=55.4, 50+(D211-15.5)*50/(55.4-15.5), D211&lt;=150.4, 100+(D211-55.4)*100/(150.4-55.4), D211&lt;=250.4, 200+(D211-150.4)*100/(250.4-150.4), TRUE, 300+(D211-250.4)*100/(500-250.4)), 1)</f>
        <v>83.2</v>
      </c>
      <c r="K211" s="34" cm="1">
        <f t="array" aca="1" ref="K211" ca="1">ROUND(_xlfn.IFS(E211&lt;=52, E211*50/52, E211&lt;=180, 50+(E211-52)*50/(180-52), E211&lt;=365, 100+(E211-180)*100/(365-180), E211&lt;=800, 200+(E211-365)*100/(800-365), TRUE, 300+(E211-800)*100/(1200-800)), 1)</f>
        <v>44.2</v>
      </c>
      <c r="L211" s="35" cm="1">
        <f t="array" aca="1" ref="L211" ca="1">ROUND(_xlfn.IFS(F211&lt;=4000,F211*50/4000,F211&lt;=8000,50+(F211-4000)*50/(8000-4000),F211&lt;=15000,100+(F211-8000)*100/(15000-8000),F211&lt;=30000,200+(F211-15000)*100/(30000-15000),TRUE,300+(F211-30000)*100/(45000-30000)),3)</f>
        <v>0.113</v>
      </c>
      <c r="M211" s="34" cm="1">
        <f t="array" aca="1" ref="M211" ca="1">ROUND(_xlfn.IFS(G211&lt;=120,G211*50/120,G211&lt;=235,50+(G211-120)*50/(235-120),G211&lt;=400,100+(G211-235)*100/(400-235),G211&lt;=800,200+(G211-400)*100/(800-400),TRUE,300+(G211-800)*100/(1000-800)),1)</f>
        <v>10.4</v>
      </c>
      <c r="N211" s="35" cm="1">
        <f t="array" aca="1" ref="N211" ca="1">ROUND(_xlfn.IFS(H211&lt;=80,H211*50/80,H211&lt;=200,50+(H211-80)*50/(200-80),H211&lt;=1130,100+(H211-200)*100/(1130-200),H211&lt;=2260,200+(H211-1130)*100/(2260-1130),TRUE,300+(H211-2260)*100/(3000-2260)),1)</f>
        <v>10</v>
      </c>
      <c r="O211" s="32">
        <f t="shared" ca="1" si="7"/>
        <v>83.2</v>
      </c>
      <c r="P211" s="33" t="str">
        <f t="shared" ca="1" si="8"/>
        <v>PM2,5</v>
      </c>
      <c r="Q211" s="42" t="str" cm="1">
        <f t="array" aca="1" ref="Q211" ca="1">_xlfn.IFS(O211&lt;=50,"Baik", O211&lt;=100,"Sedang", O211&lt;=200,"Tidak Sehat", O211&lt;=300,"Sangat Tidak Sehat", TRUE,"Berbahaya")</f>
        <v>Sedang</v>
      </c>
    </row>
    <row r="212" spans="1:17" x14ac:dyDescent="0.25">
      <c r="A212" s="41">
        <v>202306</v>
      </c>
      <c r="B212" s="33" t="s">
        <v>233</v>
      </c>
      <c r="C212" s="32">
        <f ca="1">ROUND('PM10'!$H$8*(-LN(1-RAND()))^(1/'PM10'!$H$7),0)</f>
        <v>74</v>
      </c>
      <c r="D212" s="35">
        <f ca="1">ROUND('PM2,5'!$H$8*(-LN(1-RAND()))^(1/'PM2,5'!$H$7),0)</f>
        <v>67</v>
      </c>
      <c r="E212" s="32">
        <f ca="1">ROUND(_xlfn.NORM.INV(RAND(),'SO2'!$H$4,'SO2'!$H$6),0)</f>
        <v>39</v>
      </c>
      <c r="F212" s="33">
        <f ca="1">ROUND(_xlfn.NORM.INV(RAND(),CO!$H$4,CO!$H$6),0)</f>
        <v>10</v>
      </c>
      <c r="G212" s="34">
        <f ca="1">ROUND('O3'!$H$8*(-LN(1-RAND()))^(1/'O3'!$H$7),0)</f>
        <v>23</v>
      </c>
      <c r="H212" s="33">
        <f ca="1">ROUND(_xlfn.NORM.INV(RAND(),'NO2'!$H$4,'NO2'!$H$6),0)</f>
        <v>17</v>
      </c>
      <c r="I212" s="34" cm="1">
        <f t="array" aca="1" ref="I212" ca="1">ROUND(_xlfn.IFS(C212&lt;=50, C212, C212&lt;=150, 50+(C212-50)*50/(150-50), C212&lt;=350, 100+(C212-150)*100/(350-150), C212&lt;=420, 200+(C212-350)*100/(420-350), TRUE, 300+(C212-420)*100/(500-420)), 1)</f>
        <v>62</v>
      </c>
      <c r="J212" s="35" cm="1">
        <f t="array" aca="1" ref="J212" ca="1">ROUND(_xlfn.IFS(D212&lt;=15.5, D212*50/15.5, D212&lt;=55.4, 50+(D212-15.5)*50/(55.4-15.5), D212&lt;=150.4, 100+(D212-55.4)*100/(150.4-55.4), D212&lt;=250.4, 200+(D212-150.4)*100/(250.4-150.4), TRUE, 300+(D212-250.4)*100/(500-250.4)), 1)</f>
        <v>112.2</v>
      </c>
      <c r="K212" s="34" cm="1">
        <f t="array" aca="1" ref="K212" ca="1">ROUND(_xlfn.IFS(E212&lt;=52, E212*50/52, E212&lt;=180, 50+(E212-52)*50/(180-52), E212&lt;=365, 100+(E212-180)*100/(365-180), E212&lt;=800, 200+(E212-365)*100/(800-365), TRUE, 300+(E212-800)*100/(1200-800)), 1)</f>
        <v>37.5</v>
      </c>
      <c r="L212" s="35" cm="1">
        <f t="array" aca="1" ref="L212" ca="1">ROUND(_xlfn.IFS(F212&lt;=4000,F212*50/4000,F212&lt;=8000,50+(F212-4000)*50/(8000-4000),F212&lt;=15000,100+(F212-8000)*100/(15000-8000),F212&lt;=30000,200+(F212-15000)*100/(30000-15000),TRUE,300+(F212-30000)*100/(45000-30000)),3)</f>
        <v>0.125</v>
      </c>
      <c r="M212" s="34" cm="1">
        <f t="array" aca="1" ref="M212" ca="1">ROUND(_xlfn.IFS(G212&lt;=120,G212*50/120,G212&lt;=235,50+(G212-120)*50/(235-120),G212&lt;=400,100+(G212-235)*100/(400-235),G212&lt;=800,200+(G212-400)*100/(800-400),TRUE,300+(G212-800)*100/(1000-800)),1)</f>
        <v>9.6</v>
      </c>
      <c r="N212" s="35" cm="1">
        <f t="array" aca="1" ref="N212" ca="1">ROUND(_xlfn.IFS(H212&lt;=80,H212*50/80,H212&lt;=200,50+(H212-80)*50/(200-80),H212&lt;=1130,100+(H212-200)*100/(1130-200),H212&lt;=2260,200+(H212-1130)*100/(2260-1130),TRUE,300+(H212-2260)*100/(3000-2260)),1)</f>
        <v>10.6</v>
      </c>
      <c r="O212" s="32">
        <f t="shared" ca="1" si="7"/>
        <v>112.2</v>
      </c>
      <c r="P212" s="33" t="str">
        <f t="shared" ca="1" si="8"/>
        <v>PM2,5</v>
      </c>
      <c r="Q212" s="42" t="str" cm="1">
        <f t="array" aca="1" ref="Q212" ca="1">_xlfn.IFS(O212&lt;=50,"Baik", O212&lt;=100,"Sedang", O212&lt;=200,"Tidak Sehat", O212&lt;=300,"Sangat Tidak Sehat", TRUE,"Berbahaya")</f>
        <v>Tidak Sehat</v>
      </c>
    </row>
    <row r="213" spans="1:17" x14ac:dyDescent="0.25">
      <c r="A213" s="41">
        <v>202306</v>
      </c>
      <c r="B213" s="33" t="s">
        <v>234</v>
      </c>
      <c r="C213" s="32">
        <f ca="1">ROUND('PM10'!$H$8*(-LN(1-RAND()))^(1/'PM10'!$H$7),0)</f>
        <v>72</v>
      </c>
      <c r="D213" s="35">
        <f ca="1">ROUND('PM2,5'!$H$8*(-LN(1-RAND()))^(1/'PM2,5'!$H$7),0)</f>
        <v>63</v>
      </c>
      <c r="E213" s="32">
        <f ca="1">ROUND(_xlfn.NORM.INV(RAND(),'SO2'!$H$4,'SO2'!$H$6),0)</f>
        <v>48</v>
      </c>
      <c r="F213" s="33">
        <f ca="1">ROUND(_xlfn.NORM.INV(RAND(),CO!$H$4,CO!$H$6),0)</f>
        <v>10</v>
      </c>
      <c r="G213" s="34">
        <f ca="1">ROUND('O3'!$H$8*(-LN(1-RAND()))^(1/'O3'!$H$7),0)</f>
        <v>13</v>
      </c>
      <c r="H213" s="33">
        <f ca="1">ROUND(_xlfn.NORM.INV(RAND(),'NO2'!$H$4,'NO2'!$H$6),0)</f>
        <v>21</v>
      </c>
      <c r="I213" s="34" cm="1">
        <f t="array" aca="1" ref="I213" ca="1">ROUND(_xlfn.IFS(C213&lt;=50, C213, C213&lt;=150, 50+(C213-50)*50/(150-50), C213&lt;=350, 100+(C213-150)*100/(350-150), C213&lt;=420, 200+(C213-350)*100/(420-350), TRUE, 300+(C213-420)*100/(500-420)), 1)</f>
        <v>61</v>
      </c>
      <c r="J213" s="35" cm="1">
        <f t="array" aca="1" ref="J213" ca="1">ROUND(_xlfn.IFS(D213&lt;=15.5, D213*50/15.5, D213&lt;=55.4, 50+(D213-15.5)*50/(55.4-15.5), D213&lt;=150.4, 100+(D213-55.4)*100/(150.4-55.4), D213&lt;=250.4, 200+(D213-150.4)*100/(250.4-150.4), TRUE, 300+(D213-250.4)*100/(500-250.4)), 1)</f>
        <v>108</v>
      </c>
      <c r="K213" s="34" cm="1">
        <f t="array" aca="1" ref="K213" ca="1">ROUND(_xlfn.IFS(E213&lt;=52, E213*50/52, E213&lt;=180, 50+(E213-52)*50/(180-52), E213&lt;=365, 100+(E213-180)*100/(365-180), E213&lt;=800, 200+(E213-365)*100/(800-365), TRUE, 300+(E213-800)*100/(1200-800)), 1)</f>
        <v>46.2</v>
      </c>
      <c r="L213" s="35" cm="1">
        <f t="array" aca="1" ref="L213" ca="1">ROUND(_xlfn.IFS(F213&lt;=4000,F213*50/4000,F213&lt;=8000,50+(F213-4000)*50/(8000-4000),F213&lt;=15000,100+(F213-8000)*100/(15000-8000),F213&lt;=30000,200+(F213-15000)*100/(30000-15000),TRUE,300+(F213-30000)*100/(45000-30000)),3)</f>
        <v>0.125</v>
      </c>
      <c r="M213" s="34" cm="1">
        <f t="array" aca="1" ref="M213" ca="1">ROUND(_xlfn.IFS(G213&lt;=120,G213*50/120,G213&lt;=235,50+(G213-120)*50/(235-120),G213&lt;=400,100+(G213-235)*100/(400-235),G213&lt;=800,200+(G213-400)*100/(800-400),TRUE,300+(G213-800)*100/(1000-800)),1)</f>
        <v>5.4</v>
      </c>
      <c r="N213" s="35" cm="1">
        <f t="array" aca="1" ref="N213" ca="1">ROUND(_xlfn.IFS(H213&lt;=80,H213*50/80,H213&lt;=200,50+(H213-80)*50/(200-80),H213&lt;=1130,100+(H213-200)*100/(1130-200),H213&lt;=2260,200+(H213-1130)*100/(2260-1130),TRUE,300+(H213-2260)*100/(3000-2260)),1)</f>
        <v>13.1</v>
      </c>
      <c r="O213" s="32">
        <f t="shared" ca="1" si="7"/>
        <v>108</v>
      </c>
      <c r="P213" s="33" t="str">
        <f t="shared" ca="1" si="8"/>
        <v>PM2,5</v>
      </c>
      <c r="Q213" s="42" t="str" cm="1">
        <f t="array" aca="1" ref="Q213" ca="1">_xlfn.IFS(O213&lt;=50,"Baik", O213&lt;=100,"Sedang", O213&lt;=200,"Tidak Sehat", O213&lt;=300,"Sangat Tidak Sehat", TRUE,"Berbahaya")</f>
        <v>Tidak Sehat</v>
      </c>
    </row>
    <row r="214" spans="1:17" x14ac:dyDescent="0.25">
      <c r="A214" s="41">
        <v>202307</v>
      </c>
      <c r="B214" s="33" t="s">
        <v>240</v>
      </c>
      <c r="C214" s="32">
        <f ca="1">ROUND('PM10'!$H$8*(-LN(1-RAND()))^(1/'PM10'!$H$7),0)</f>
        <v>61</v>
      </c>
      <c r="D214" s="35">
        <f ca="1">ROUND('PM2,5'!$H$8*(-LN(1-RAND()))^(1/'PM2,5'!$H$7),0)</f>
        <v>74</v>
      </c>
      <c r="E214" s="32">
        <f ca="1">ROUND(_xlfn.NORM.INV(RAND(),'SO2'!$H$4,'SO2'!$H$6),0)</f>
        <v>48</v>
      </c>
      <c r="F214" s="33">
        <f ca="1">ROUND(_xlfn.NORM.INV(RAND(),CO!$H$4,CO!$H$6),0)</f>
        <v>13</v>
      </c>
      <c r="G214" s="34">
        <f ca="1">ROUND('O3'!$H$8*(-LN(1-RAND()))^(1/'O3'!$H$7),0)</f>
        <v>31</v>
      </c>
      <c r="H214" s="33">
        <f ca="1">ROUND(_xlfn.NORM.INV(RAND(),'NO2'!$H$4,'NO2'!$H$6),0)</f>
        <v>30</v>
      </c>
      <c r="I214" s="34" cm="1">
        <f t="array" aca="1" ref="I214" ca="1">ROUND(_xlfn.IFS(C214&lt;=50, C214, C214&lt;=150, 50+(C214-50)*50/(150-50), C214&lt;=350, 100+(C214-150)*100/(350-150), C214&lt;=420, 200+(C214-350)*100/(420-350), TRUE, 300+(C214-420)*100/(500-420)), 1)</f>
        <v>55.5</v>
      </c>
      <c r="J214" s="35" cm="1">
        <f t="array" aca="1" ref="J214" ca="1">ROUND(_xlfn.IFS(D214&lt;=15.5, D214*50/15.5, D214&lt;=55.4, 50+(D214-15.5)*50/(55.4-15.5), D214&lt;=150.4, 100+(D214-55.4)*100/(150.4-55.4), D214&lt;=250.4, 200+(D214-150.4)*100/(250.4-150.4), TRUE, 300+(D214-250.4)*100/(500-250.4)), 1)</f>
        <v>119.6</v>
      </c>
      <c r="K214" s="34" cm="1">
        <f t="array" aca="1" ref="K214" ca="1">ROUND(_xlfn.IFS(E214&lt;=52, E214*50/52, E214&lt;=180, 50+(E214-52)*50/(180-52), E214&lt;=365, 100+(E214-180)*100/(365-180), E214&lt;=800, 200+(E214-365)*100/(800-365), TRUE, 300+(E214-800)*100/(1200-800)), 1)</f>
        <v>46.2</v>
      </c>
      <c r="L214" s="35" cm="1">
        <f t="array" aca="1" ref="L214" ca="1">ROUND(_xlfn.IFS(F214&lt;=4000,F214*50/4000,F214&lt;=8000,50+(F214-4000)*50/(8000-4000),F214&lt;=15000,100+(F214-8000)*100/(15000-8000),F214&lt;=30000,200+(F214-15000)*100/(30000-15000),TRUE,300+(F214-30000)*100/(45000-30000)),3)</f>
        <v>0.16300000000000001</v>
      </c>
      <c r="M214" s="34" cm="1">
        <f t="array" aca="1" ref="M214" ca="1">ROUND(_xlfn.IFS(G214&lt;=120,G214*50/120,G214&lt;=235,50+(G214-120)*50/(235-120),G214&lt;=400,100+(G214-235)*100/(400-235),G214&lt;=800,200+(G214-400)*100/(800-400),TRUE,300+(G214-800)*100/(1000-800)),1)</f>
        <v>12.9</v>
      </c>
      <c r="N214" s="35" cm="1">
        <f t="array" aca="1" ref="N214" ca="1">ROUND(_xlfn.IFS(H214&lt;=80,H214*50/80,H214&lt;=200,50+(H214-80)*50/(200-80),H214&lt;=1130,100+(H214-200)*100/(1130-200),H214&lt;=2260,200+(H214-1130)*100/(2260-1130),TRUE,300+(H214-2260)*100/(3000-2260)),1)</f>
        <v>18.8</v>
      </c>
      <c r="O214" s="32">
        <f t="shared" ca="1" si="7"/>
        <v>119.6</v>
      </c>
      <c r="P214" s="33" t="str">
        <f t="shared" ca="1" si="8"/>
        <v>PM2,5</v>
      </c>
      <c r="Q214" s="42" t="str" cm="1">
        <f t="array" aca="1" ref="Q214" ca="1">_xlfn.IFS(O214&lt;=50,"Baik", O214&lt;=100,"Sedang", O214&lt;=200,"Tidak Sehat", O214&lt;=300,"Sangat Tidak Sehat", TRUE,"Berbahaya")</f>
        <v>Tidak Sehat</v>
      </c>
    </row>
    <row r="215" spans="1:17" x14ac:dyDescent="0.25">
      <c r="A215" s="41">
        <v>202307</v>
      </c>
      <c r="B215" s="33" t="s">
        <v>241</v>
      </c>
      <c r="C215" s="32">
        <f ca="1">ROUND('PM10'!$H$8*(-LN(1-RAND()))^(1/'PM10'!$H$7),0)</f>
        <v>51</v>
      </c>
      <c r="D215" s="35">
        <f ca="1">ROUND('PM2,5'!$H$8*(-LN(1-RAND()))^(1/'PM2,5'!$H$7),0)</f>
        <v>63</v>
      </c>
      <c r="E215" s="32">
        <f ca="1">ROUND(_xlfn.NORM.INV(RAND(),'SO2'!$H$4,'SO2'!$H$6),0)</f>
        <v>48</v>
      </c>
      <c r="F215" s="33">
        <f ca="1">ROUND(_xlfn.NORM.INV(RAND(),CO!$H$4,CO!$H$6),0)</f>
        <v>14</v>
      </c>
      <c r="G215" s="34">
        <f ca="1">ROUND('O3'!$H$8*(-LN(1-RAND()))^(1/'O3'!$H$7),0)</f>
        <v>26</v>
      </c>
      <c r="H215" s="33">
        <f ca="1">ROUND(_xlfn.NORM.INV(RAND(),'NO2'!$H$4,'NO2'!$H$6),0)</f>
        <v>22</v>
      </c>
      <c r="I215" s="34" cm="1">
        <f t="array" aca="1" ref="I215" ca="1">ROUND(_xlfn.IFS(C215&lt;=50, C215, C215&lt;=150, 50+(C215-50)*50/(150-50), C215&lt;=350, 100+(C215-150)*100/(350-150), C215&lt;=420, 200+(C215-350)*100/(420-350), TRUE, 300+(C215-420)*100/(500-420)), 1)</f>
        <v>50.5</v>
      </c>
      <c r="J215" s="35" cm="1">
        <f t="array" aca="1" ref="J215" ca="1">ROUND(_xlfn.IFS(D215&lt;=15.5, D215*50/15.5, D215&lt;=55.4, 50+(D215-15.5)*50/(55.4-15.5), D215&lt;=150.4, 100+(D215-55.4)*100/(150.4-55.4), D215&lt;=250.4, 200+(D215-150.4)*100/(250.4-150.4), TRUE, 300+(D215-250.4)*100/(500-250.4)), 1)</f>
        <v>108</v>
      </c>
      <c r="K215" s="34" cm="1">
        <f t="array" aca="1" ref="K215" ca="1">ROUND(_xlfn.IFS(E215&lt;=52, E215*50/52, E215&lt;=180, 50+(E215-52)*50/(180-52), E215&lt;=365, 100+(E215-180)*100/(365-180), E215&lt;=800, 200+(E215-365)*100/(800-365), TRUE, 300+(E215-800)*100/(1200-800)), 1)</f>
        <v>46.2</v>
      </c>
      <c r="L215" s="35" cm="1">
        <f t="array" aca="1" ref="L215" ca="1">ROUND(_xlfn.IFS(F215&lt;=4000,F215*50/4000,F215&lt;=8000,50+(F215-4000)*50/(8000-4000),F215&lt;=15000,100+(F215-8000)*100/(15000-8000),F215&lt;=30000,200+(F215-15000)*100/(30000-15000),TRUE,300+(F215-30000)*100/(45000-30000)),3)</f>
        <v>0.17499999999999999</v>
      </c>
      <c r="M215" s="34" cm="1">
        <f t="array" aca="1" ref="M215" ca="1">ROUND(_xlfn.IFS(G215&lt;=120,G215*50/120,G215&lt;=235,50+(G215-120)*50/(235-120),G215&lt;=400,100+(G215-235)*100/(400-235),G215&lt;=800,200+(G215-400)*100/(800-400),TRUE,300+(G215-800)*100/(1000-800)),1)</f>
        <v>10.8</v>
      </c>
      <c r="N215" s="35" cm="1">
        <f t="array" aca="1" ref="N215" ca="1">ROUND(_xlfn.IFS(H215&lt;=80,H215*50/80,H215&lt;=200,50+(H215-80)*50/(200-80),H215&lt;=1130,100+(H215-200)*100/(1130-200),H215&lt;=2260,200+(H215-1130)*100/(2260-1130),TRUE,300+(H215-2260)*100/(3000-2260)),1)</f>
        <v>13.8</v>
      </c>
      <c r="O215" s="32">
        <f t="shared" ca="1" si="7"/>
        <v>108</v>
      </c>
      <c r="P215" s="33" t="str">
        <f t="shared" ca="1" si="8"/>
        <v>PM2,5</v>
      </c>
      <c r="Q215" s="42" t="str" cm="1">
        <f t="array" aca="1" ref="Q215" ca="1">_xlfn.IFS(O215&lt;=50,"Baik", O215&lt;=100,"Sedang", O215&lt;=200,"Tidak Sehat", O215&lt;=300,"Sangat Tidak Sehat", TRUE,"Berbahaya")</f>
        <v>Tidak Sehat</v>
      </c>
    </row>
    <row r="216" spans="1:17" x14ac:dyDescent="0.25">
      <c r="A216" s="41">
        <v>202307</v>
      </c>
      <c r="B216" s="33" t="s">
        <v>242</v>
      </c>
      <c r="C216" s="32">
        <f ca="1">ROUND('PM10'!$H$8*(-LN(1-RAND()))^(1/'PM10'!$H$7),0)</f>
        <v>22</v>
      </c>
      <c r="D216" s="35">
        <f ca="1">ROUND('PM2,5'!$H$8*(-LN(1-RAND()))^(1/'PM2,5'!$H$7),0)</f>
        <v>87</v>
      </c>
      <c r="E216" s="32">
        <f ca="1">ROUND(_xlfn.NORM.INV(RAND(),'SO2'!$H$4,'SO2'!$H$6),0)</f>
        <v>43</v>
      </c>
      <c r="F216" s="33">
        <f ca="1">ROUND(_xlfn.NORM.INV(RAND(),CO!$H$4,CO!$H$6),0)</f>
        <v>9</v>
      </c>
      <c r="G216" s="34">
        <f ca="1">ROUND('O3'!$H$8*(-LN(1-RAND()))^(1/'O3'!$H$7),0)</f>
        <v>24</v>
      </c>
      <c r="H216" s="33">
        <f ca="1">ROUND(_xlfn.NORM.INV(RAND(),'NO2'!$H$4,'NO2'!$H$6),0)</f>
        <v>9</v>
      </c>
      <c r="I216" s="34" cm="1">
        <f t="array" aca="1" ref="I216" ca="1">ROUND(_xlfn.IFS(C216&lt;=50, C216, C216&lt;=150, 50+(C216-50)*50/(150-50), C216&lt;=350, 100+(C216-150)*100/(350-150), C216&lt;=420, 200+(C216-350)*100/(420-350), TRUE, 300+(C216-420)*100/(500-420)), 1)</f>
        <v>22</v>
      </c>
      <c r="J216" s="35" cm="1">
        <f t="array" aca="1" ref="J216" ca="1">ROUND(_xlfn.IFS(D216&lt;=15.5, D216*50/15.5, D216&lt;=55.4, 50+(D216-15.5)*50/(55.4-15.5), D216&lt;=150.4, 100+(D216-55.4)*100/(150.4-55.4), D216&lt;=250.4, 200+(D216-150.4)*100/(250.4-150.4), TRUE, 300+(D216-250.4)*100/(500-250.4)), 1)</f>
        <v>133.30000000000001</v>
      </c>
      <c r="K216" s="34" cm="1">
        <f t="array" aca="1" ref="K216" ca="1">ROUND(_xlfn.IFS(E216&lt;=52, E216*50/52, E216&lt;=180, 50+(E216-52)*50/(180-52), E216&lt;=365, 100+(E216-180)*100/(365-180), E216&lt;=800, 200+(E216-365)*100/(800-365), TRUE, 300+(E216-800)*100/(1200-800)), 1)</f>
        <v>41.3</v>
      </c>
      <c r="L216" s="35" cm="1">
        <f t="array" aca="1" ref="L216" ca="1">ROUND(_xlfn.IFS(F216&lt;=4000,F216*50/4000,F216&lt;=8000,50+(F216-4000)*50/(8000-4000),F216&lt;=15000,100+(F216-8000)*100/(15000-8000),F216&lt;=30000,200+(F216-15000)*100/(30000-15000),TRUE,300+(F216-30000)*100/(45000-30000)),3)</f>
        <v>0.113</v>
      </c>
      <c r="M216" s="34" cm="1">
        <f t="array" aca="1" ref="M216" ca="1">ROUND(_xlfn.IFS(G216&lt;=120,G216*50/120,G216&lt;=235,50+(G216-120)*50/(235-120),G216&lt;=400,100+(G216-235)*100/(400-235),G216&lt;=800,200+(G216-400)*100/(800-400),TRUE,300+(G216-800)*100/(1000-800)),1)</f>
        <v>10</v>
      </c>
      <c r="N216" s="35" cm="1">
        <f t="array" aca="1" ref="N216" ca="1">ROUND(_xlfn.IFS(H216&lt;=80,H216*50/80,H216&lt;=200,50+(H216-80)*50/(200-80),H216&lt;=1130,100+(H216-200)*100/(1130-200),H216&lt;=2260,200+(H216-1130)*100/(2260-1130),TRUE,300+(H216-2260)*100/(3000-2260)),1)</f>
        <v>5.6</v>
      </c>
      <c r="O216" s="32">
        <f t="shared" ca="1" si="7"/>
        <v>133.30000000000001</v>
      </c>
      <c r="P216" s="33" t="str">
        <f t="shared" ca="1" si="8"/>
        <v>PM2,5</v>
      </c>
      <c r="Q216" s="42" t="str" cm="1">
        <f t="array" aca="1" ref="Q216" ca="1">_xlfn.IFS(O216&lt;=50,"Baik", O216&lt;=100,"Sedang", O216&lt;=200,"Tidak Sehat", O216&lt;=300,"Sangat Tidak Sehat", TRUE,"Berbahaya")</f>
        <v>Tidak Sehat</v>
      </c>
    </row>
    <row r="217" spans="1:17" x14ac:dyDescent="0.25">
      <c r="A217" s="41">
        <v>202307</v>
      </c>
      <c r="B217" s="33" t="s">
        <v>243</v>
      </c>
      <c r="C217" s="32">
        <f ca="1">ROUND('PM10'!$H$8*(-LN(1-RAND()))^(1/'PM10'!$H$7),0)</f>
        <v>52</v>
      </c>
      <c r="D217" s="35">
        <f ca="1">ROUND('PM2,5'!$H$8*(-LN(1-RAND()))^(1/'PM2,5'!$H$7),0)</f>
        <v>41</v>
      </c>
      <c r="E217" s="32">
        <f ca="1">ROUND(_xlfn.NORM.INV(RAND(),'SO2'!$H$4,'SO2'!$H$6),0)</f>
        <v>40</v>
      </c>
      <c r="F217" s="33">
        <f ca="1">ROUND(_xlfn.NORM.INV(RAND(),CO!$H$4,CO!$H$6),0)</f>
        <v>10</v>
      </c>
      <c r="G217" s="34">
        <f ca="1">ROUND('O3'!$H$8*(-LN(1-RAND()))^(1/'O3'!$H$7),0)</f>
        <v>26</v>
      </c>
      <c r="H217" s="33">
        <f ca="1">ROUND(_xlfn.NORM.INV(RAND(),'NO2'!$H$4,'NO2'!$H$6),0)</f>
        <v>14</v>
      </c>
      <c r="I217" s="34" cm="1">
        <f t="array" aca="1" ref="I217" ca="1">ROUND(_xlfn.IFS(C217&lt;=50, C217, C217&lt;=150, 50+(C217-50)*50/(150-50), C217&lt;=350, 100+(C217-150)*100/(350-150), C217&lt;=420, 200+(C217-350)*100/(420-350), TRUE, 300+(C217-420)*100/(500-420)), 1)</f>
        <v>51</v>
      </c>
      <c r="J217" s="35" cm="1">
        <f t="array" aca="1" ref="J217" ca="1">ROUND(_xlfn.IFS(D217&lt;=15.5, D217*50/15.5, D217&lt;=55.4, 50+(D217-15.5)*50/(55.4-15.5), D217&lt;=150.4, 100+(D217-55.4)*100/(150.4-55.4), D217&lt;=250.4, 200+(D217-150.4)*100/(250.4-150.4), TRUE, 300+(D217-250.4)*100/(500-250.4)), 1)</f>
        <v>82</v>
      </c>
      <c r="K217" s="34" cm="1">
        <f t="array" aca="1" ref="K217" ca="1">ROUND(_xlfn.IFS(E217&lt;=52, E217*50/52, E217&lt;=180, 50+(E217-52)*50/(180-52), E217&lt;=365, 100+(E217-180)*100/(365-180), E217&lt;=800, 200+(E217-365)*100/(800-365), TRUE, 300+(E217-800)*100/(1200-800)), 1)</f>
        <v>38.5</v>
      </c>
      <c r="L217" s="35" cm="1">
        <f t="array" aca="1" ref="L217" ca="1">ROUND(_xlfn.IFS(F217&lt;=4000,F217*50/4000,F217&lt;=8000,50+(F217-4000)*50/(8000-4000),F217&lt;=15000,100+(F217-8000)*100/(15000-8000),F217&lt;=30000,200+(F217-15000)*100/(30000-15000),TRUE,300+(F217-30000)*100/(45000-30000)),3)</f>
        <v>0.125</v>
      </c>
      <c r="M217" s="34" cm="1">
        <f t="array" aca="1" ref="M217" ca="1">ROUND(_xlfn.IFS(G217&lt;=120,G217*50/120,G217&lt;=235,50+(G217-120)*50/(235-120),G217&lt;=400,100+(G217-235)*100/(400-235),G217&lt;=800,200+(G217-400)*100/(800-400),TRUE,300+(G217-800)*100/(1000-800)),1)</f>
        <v>10.8</v>
      </c>
      <c r="N217" s="35" cm="1">
        <f t="array" aca="1" ref="N217" ca="1">ROUND(_xlfn.IFS(H217&lt;=80,H217*50/80,H217&lt;=200,50+(H217-80)*50/(200-80),H217&lt;=1130,100+(H217-200)*100/(1130-200),H217&lt;=2260,200+(H217-1130)*100/(2260-1130),TRUE,300+(H217-2260)*100/(3000-2260)),1)</f>
        <v>8.8000000000000007</v>
      </c>
      <c r="O217" s="32">
        <f t="shared" ca="1" si="7"/>
        <v>82</v>
      </c>
      <c r="P217" s="33" t="str">
        <f t="shared" ca="1" si="8"/>
        <v>PM2,5</v>
      </c>
      <c r="Q217" s="42" t="str" cm="1">
        <f t="array" aca="1" ref="Q217" ca="1">_xlfn.IFS(O217&lt;=50,"Baik", O217&lt;=100,"Sedang", O217&lt;=200,"Tidak Sehat", O217&lt;=300,"Sangat Tidak Sehat", TRUE,"Berbahaya")</f>
        <v>Sedang</v>
      </c>
    </row>
    <row r="218" spans="1:17" x14ac:dyDescent="0.25">
      <c r="A218" s="41">
        <v>202307</v>
      </c>
      <c r="B218" s="33" t="s">
        <v>244</v>
      </c>
      <c r="C218" s="32">
        <f ca="1">ROUND('PM10'!$H$8*(-LN(1-RAND()))^(1/'PM10'!$H$7),0)</f>
        <v>78</v>
      </c>
      <c r="D218" s="35">
        <f ca="1">ROUND('PM2,5'!$H$8*(-LN(1-RAND()))^(1/'PM2,5'!$H$7),0)</f>
        <v>45</v>
      </c>
      <c r="E218" s="32">
        <f ca="1">ROUND(_xlfn.NORM.INV(RAND(),'SO2'!$H$4,'SO2'!$H$6),0)</f>
        <v>37</v>
      </c>
      <c r="F218" s="33">
        <f ca="1">ROUND(_xlfn.NORM.INV(RAND(),CO!$H$4,CO!$H$6),0)</f>
        <v>14</v>
      </c>
      <c r="G218" s="34">
        <f ca="1">ROUND('O3'!$H$8*(-LN(1-RAND()))^(1/'O3'!$H$7),0)</f>
        <v>26</v>
      </c>
      <c r="H218" s="33">
        <f ca="1">ROUND(_xlfn.NORM.INV(RAND(),'NO2'!$H$4,'NO2'!$H$6),0)</f>
        <v>35</v>
      </c>
      <c r="I218" s="34" cm="1">
        <f t="array" aca="1" ref="I218" ca="1">ROUND(_xlfn.IFS(C218&lt;=50, C218, C218&lt;=150, 50+(C218-50)*50/(150-50), C218&lt;=350, 100+(C218-150)*100/(350-150), C218&lt;=420, 200+(C218-350)*100/(420-350), TRUE, 300+(C218-420)*100/(500-420)), 1)</f>
        <v>64</v>
      </c>
      <c r="J218" s="35" cm="1">
        <f t="array" aca="1" ref="J218" ca="1">ROUND(_xlfn.IFS(D218&lt;=15.5, D218*50/15.5, D218&lt;=55.4, 50+(D218-15.5)*50/(55.4-15.5), D218&lt;=150.4, 100+(D218-55.4)*100/(150.4-55.4), D218&lt;=250.4, 200+(D218-150.4)*100/(250.4-150.4), TRUE, 300+(D218-250.4)*100/(500-250.4)), 1)</f>
        <v>87</v>
      </c>
      <c r="K218" s="34" cm="1">
        <f t="array" aca="1" ref="K218" ca="1">ROUND(_xlfn.IFS(E218&lt;=52, E218*50/52, E218&lt;=180, 50+(E218-52)*50/(180-52), E218&lt;=365, 100+(E218-180)*100/(365-180), E218&lt;=800, 200+(E218-365)*100/(800-365), TRUE, 300+(E218-800)*100/(1200-800)), 1)</f>
        <v>35.6</v>
      </c>
      <c r="L218" s="35" cm="1">
        <f t="array" aca="1" ref="L218" ca="1">ROUND(_xlfn.IFS(F218&lt;=4000,F218*50/4000,F218&lt;=8000,50+(F218-4000)*50/(8000-4000),F218&lt;=15000,100+(F218-8000)*100/(15000-8000),F218&lt;=30000,200+(F218-15000)*100/(30000-15000),TRUE,300+(F218-30000)*100/(45000-30000)),3)</f>
        <v>0.17499999999999999</v>
      </c>
      <c r="M218" s="34" cm="1">
        <f t="array" aca="1" ref="M218" ca="1">ROUND(_xlfn.IFS(G218&lt;=120,G218*50/120,G218&lt;=235,50+(G218-120)*50/(235-120),G218&lt;=400,100+(G218-235)*100/(400-235),G218&lt;=800,200+(G218-400)*100/(800-400),TRUE,300+(G218-800)*100/(1000-800)),1)</f>
        <v>10.8</v>
      </c>
      <c r="N218" s="35" cm="1">
        <f t="array" aca="1" ref="N218" ca="1">ROUND(_xlfn.IFS(H218&lt;=80,H218*50/80,H218&lt;=200,50+(H218-80)*50/(200-80),H218&lt;=1130,100+(H218-200)*100/(1130-200),H218&lt;=2260,200+(H218-1130)*100/(2260-1130),TRUE,300+(H218-2260)*100/(3000-2260)),1)</f>
        <v>21.9</v>
      </c>
      <c r="O218" s="32">
        <f t="shared" ca="1" si="7"/>
        <v>87</v>
      </c>
      <c r="P218" s="33" t="str">
        <f t="shared" ca="1" si="8"/>
        <v>PM2,5</v>
      </c>
      <c r="Q218" s="42" t="str" cm="1">
        <f t="array" aca="1" ref="Q218" ca="1">_xlfn.IFS(O218&lt;=50,"Baik", O218&lt;=100,"Sedang", O218&lt;=200,"Tidak Sehat", O218&lt;=300,"Sangat Tidak Sehat", TRUE,"Berbahaya")</f>
        <v>Sedang</v>
      </c>
    </row>
    <row r="219" spans="1:17" x14ac:dyDescent="0.25">
      <c r="A219" s="41">
        <v>202307</v>
      </c>
      <c r="B219" s="33" t="s">
        <v>245</v>
      </c>
      <c r="C219" s="32">
        <f ca="1">ROUND('PM10'!$H$8*(-LN(1-RAND()))^(1/'PM10'!$H$7),0)</f>
        <v>59</v>
      </c>
      <c r="D219" s="35">
        <f ca="1">ROUND('PM2,5'!$H$8*(-LN(1-RAND()))^(1/'PM2,5'!$H$7),0)</f>
        <v>91</v>
      </c>
      <c r="E219" s="32">
        <f ca="1">ROUND(_xlfn.NORM.INV(RAND(),'SO2'!$H$4,'SO2'!$H$6),0)</f>
        <v>42</v>
      </c>
      <c r="F219" s="33">
        <f ca="1">ROUND(_xlfn.NORM.INV(RAND(),CO!$H$4,CO!$H$6),0)</f>
        <v>9</v>
      </c>
      <c r="G219" s="34">
        <f ca="1">ROUND('O3'!$H$8*(-LN(1-RAND()))^(1/'O3'!$H$7),0)</f>
        <v>18</v>
      </c>
      <c r="H219" s="33">
        <f ca="1">ROUND(_xlfn.NORM.INV(RAND(),'NO2'!$H$4,'NO2'!$H$6),0)</f>
        <v>31</v>
      </c>
      <c r="I219" s="34" cm="1">
        <f t="array" aca="1" ref="I219" ca="1">ROUND(_xlfn.IFS(C219&lt;=50, C219, C219&lt;=150, 50+(C219-50)*50/(150-50), C219&lt;=350, 100+(C219-150)*100/(350-150), C219&lt;=420, 200+(C219-350)*100/(420-350), TRUE, 300+(C219-420)*100/(500-420)), 1)</f>
        <v>54.5</v>
      </c>
      <c r="J219" s="35" cm="1">
        <f t="array" aca="1" ref="J219" ca="1">ROUND(_xlfn.IFS(D219&lt;=15.5, D219*50/15.5, D219&lt;=55.4, 50+(D219-15.5)*50/(55.4-15.5), D219&lt;=150.4, 100+(D219-55.4)*100/(150.4-55.4), D219&lt;=250.4, 200+(D219-150.4)*100/(250.4-150.4), TRUE, 300+(D219-250.4)*100/(500-250.4)), 1)</f>
        <v>137.5</v>
      </c>
      <c r="K219" s="34" cm="1">
        <f t="array" aca="1" ref="K219" ca="1">ROUND(_xlfn.IFS(E219&lt;=52, E219*50/52, E219&lt;=180, 50+(E219-52)*50/(180-52), E219&lt;=365, 100+(E219-180)*100/(365-180), E219&lt;=800, 200+(E219-365)*100/(800-365), TRUE, 300+(E219-800)*100/(1200-800)), 1)</f>
        <v>40.4</v>
      </c>
      <c r="L219" s="35" cm="1">
        <f t="array" aca="1" ref="L219" ca="1">ROUND(_xlfn.IFS(F219&lt;=4000,F219*50/4000,F219&lt;=8000,50+(F219-4000)*50/(8000-4000),F219&lt;=15000,100+(F219-8000)*100/(15000-8000),F219&lt;=30000,200+(F219-15000)*100/(30000-15000),TRUE,300+(F219-30000)*100/(45000-30000)),3)</f>
        <v>0.113</v>
      </c>
      <c r="M219" s="34" cm="1">
        <f t="array" aca="1" ref="M219" ca="1">ROUND(_xlfn.IFS(G219&lt;=120,G219*50/120,G219&lt;=235,50+(G219-120)*50/(235-120),G219&lt;=400,100+(G219-235)*100/(400-235),G219&lt;=800,200+(G219-400)*100/(800-400),TRUE,300+(G219-800)*100/(1000-800)),1)</f>
        <v>7.5</v>
      </c>
      <c r="N219" s="35" cm="1">
        <f t="array" aca="1" ref="N219" ca="1">ROUND(_xlfn.IFS(H219&lt;=80,H219*50/80,H219&lt;=200,50+(H219-80)*50/(200-80),H219&lt;=1130,100+(H219-200)*100/(1130-200),H219&lt;=2260,200+(H219-1130)*100/(2260-1130),TRUE,300+(H219-2260)*100/(3000-2260)),1)</f>
        <v>19.399999999999999</v>
      </c>
      <c r="O219" s="32">
        <f t="shared" ca="1" si="7"/>
        <v>137.5</v>
      </c>
      <c r="P219" s="33" t="str">
        <f t="shared" ca="1" si="8"/>
        <v>PM2,5</v>
      </c>
      <c r="Q219" s="42" t="str" cm="1">
        <f t="array" aca="1" ref="Q219" ca="1">_xlfn.IFS(O219&lt;=50,"Baik", O219&lt;=100,"Sedang", O219&lt;=200,"Tidak Sehat", O219&lt;=300,"Sangat Tidak Sehat", TRUE,"Berbahaya")</f>
        <v>Tidak Sehat</v>
      </c>
    </row>
    <row r="220" spans="1:17" x14ac:dyDescent="0.25">
      <c r="A220" s="41">
        <v>202307</v>
      </c>
      <c r="B220" s="33" t="s">
        <v>246</v>
      </c>
      <c r="C220" s="32">
        <f ca="1">ROUND('PM10'!$H$8*(-LN(1-RAND()))^(1/'PM10'!$H$7),0)</f>
        <v>59</v>
      </c>
      <c r="D220" s="35">
        <f ca="1">ROUND('PM2,5'!$H$8*(-LN(1-RAND()))^(1/'PM2,5'!$H$7),0)</f>
        <v>76</v>
      </c>
      <c r="E220" s="32">
        <f ca="1">ROUND(_xlfn.NORM.INV(RAND(),'SO2'!$H$4,'SO2'!$H$6),0)</f>
        <v>46</v>
      </c>
      <c r="F220" s="33">
        <f ca="1">ROUND(_xlfn.NORM.INV(RAND(),CO!$H$4,CO!$H$6),0)</f>
        <v>9</v>
      </c>
      <c r="G220" s="34">
        <f ca="1">ROUND('O3'!$H$8*(-LN(1-RAND()))^(1/'O3'!$H$7),0)</f>
        <v>18</v>
      </c>
      <c r="H220" s="33">
        <f ca="1">ROUND(_xlfn.NORM.INV(RAND(),'NO2'!$H$4,'NO2'!$H$6),0)</f>
        <v>15</v>
      </c>
      <c r="I220" s="34" cm="1">
        <f t="array" aca="1" ref="I220" ca="1">ROUND(_xlfn.IFS(C220&lt;=50, C220, C220&lt;=150, 50+(C220-50)*50/(150-50), C220&lt;=350, 100+(C220-150)*100/(350-150), C220&lt;=420, 200+(C220-350)*100/(420-350), TRUE, 300+(C220-420)*100/(500-420)), 1)</f>
        <v>54.5</v>
      </c>
      <c r="J220" s="35" cm="1">
        <f t="array" aca="1" ref="J220" ca="1">ROUND(_xlfn.IFS(D220&lt;=15.5, D220*50/15.5, D220&lt;=55.4, 50+(D220-15.5)*50/(55.4-15.5), D220&lt;=150.4, 100+(D220-55.4)*100/(150.4-55.4), D220&lt;=250.4, 200+(D220-150.4)*100/(250.4-150.4), TRUE, 300+(D220-250.4)*100/(500-250.4)), 1)</f>
        <v>121.7</v>
      </c>
      <c r="K220" s="34" cm="1">
        <f t="array" aca="1" ref="K220" ca="1">ROUND(_xlfn.IFS(E220&lt;=52, E220*50/52, E220&lt;=180, 50+(E220-52)*50/(180-52), E220&lt;=365, 100+(E220-180)*100/(365-180), E220&lt;=800, 200+(E220-365)*100/(800-365), TRUE, 300+(E220-800)*100/(1200-800)), 1)</f>
        <v>44.2</v>
      </c>
      <c r="L220" s="35" cm="1">
        <f t="array" aca="1" ref="L220" ca="1">ROUND(_xlfn.IFS(F220&lt;=4000,F220*50/4000,F220&lt;=8000,50+(F220-4000)*50/(8000-4000),F220&lt;=15000,100+(F220-8000)*100/(15000-8000),F220&lt;=30000,200+(F220-15000)*100/(30000-15000),TRUE,300+(F220-30000)*100/(45000-30000)),3)</f>
        <v>0.113</v>
      </c>
      <c r="M220" s="34" cm="1">
        <f t="array" aca="1" ref="M220" ca="1">ROUND(_xlfn.IFS(G220&lt;=120,G220*50/120,G220&lt;=235,50+(G220-120)*50/(235-120),G220&lt;=400,100+(G220-235)*100/(400-235),G220&lt;=800,200+(G220-400)*100/(800-400),TRUE,300+(G220-800)*100/(1000-800)),1)</f>
        <v>7.5</v>
      </c>
      <c r="N220" s="35" cm="1">
        <f t="array" aca="1" ref="N220" ca="1">ROUND(_xlfn.IFS(H220&lt;=80,H220*50/80,H220&lt;=200,50+(H220-80)*50/(200-80),H220&lt;=1130,100+(H220-200)*100/(1130-200),H220&lt;=2260,200+(H220-1130)*100/(2260-1130),TRUE,300+(H220-2260)*100/(3000-2260)),1)</f>
        <v>9.4</v>
      </c>
      <c r="O220" s="32">
        <f t="shared" ca="1" si="7"/>
        <v>121.7</v>
      </c>
      <c r="P220" s="33" t="str">
        <f t="shared" ca="1" si="8"/>
        <v>PM2,5</v>
      </c>
      <c r="Q220" s="42" t="str" cm="1">
        <f t="array" aca="1" ref="Q220" ca="1">_xlfn.IFS(O220&lt;=50,"Baik", O220&lt;=100,"Sedang", O220&lt;=200,"Tidak Sehat", O220&lt;=300,"Sangat Tidak Sehat", TRUE,"Berbahaya")</f>
        <v>Tidak Sehat</v>
      </c>
    </row>
    <row r="221" spans="1:17" x14ac:dyDescent="0.25">
      <c r="A221" s="41">
        <v>202307</v>
      </c>
      <c r="B221" s="33" t="s">
        <v>247</v>
      </c>
      <c r="C221" s="32">
        <f ca="1">ROUND('PM10'!$H$8*(-LN(1-RAND()))^(1/'PM10'!$H$7),0)</f>
        <v>61</v>
      </c>
      <c r="D221" s="35">
        <f ca="1">ROUND('PM2,5'!$H$8*(-LN(1-RAND()))^(1/'PM2,5'!$H$7),0)</f>
        <v>95</v>
      </c>
      <c r="E221" s="32">
        <f ca="1">ROUND(_xlfn.NORM.INV(RAND(),'SO2'!$H$4,'SO2'!$H$6),0)</f>
        <v>47</v>
      </c>
      <c r="F221" s="33">
        <f ca="1">ROUND(_xlfn.NORM.INV(RAND(),CO!$H$4,CO!$H$6),0)</f>
        <v>16</v>
      </c>
      <c r="G221" s="34">
        <f ca="1">ROUND('O3'!$H$8*(-LN(1-RAND()))^(1/'O3'!$H$7),0)</f>
        <v>20</v>
      </c>
      <c r="H221" s="33">
        <f ca="1">ROUND(_xlfn.NORM.INV(RAND(),'NO2'!$H$4,'NO2'!$H$6),0)</f>
        <v>29</v>
      </c>
      <c r="I221" s="34" cm="1">
        <f t="array" aca="1" ref="I221" ca="1">ROUND(_xlfn.IFS(C221&lt;=50, C221, C221&lt;=150, 50+(C221-50)*50/(150-50), C221&lt;=350, 100+(C221-150)*100/(350-150), C221&lt;=420, 200+(C221-350)*100/(420-350), TRUE, 300+(C221-420)*100/(500-420)), 1)</f>
        <v>55.5</v>
      </c>
      <c r="J221" s="35" cm="1">
        <f t="array" aca="1" ref="J221" ca="1">ROUND(_xlfn.IFS(D221&lt;=15.5, D221*50/15.5, D221&lt;=55.4, 50+(D221-15.5)*50/(55.4-15.5), D221&lt;=150.4, 100+(D221-55.4)*100/(150.4-55.4), D221&lt;=250.4, 200+(D221-150.4)*100/(250.4-150.4), TRUE, 300+(D221-250.4)*100/(500-250.4)), 1)</f>
        <v>141.69999999999999</v>
      </c>
      <c r="K221" s="34" cm="1">
        <f t="array" aca="1" ref="K221" ca="1">ROUND(_xlfn.IFS(E221&lt;=52, E221*50/52, E221&lt;=180, 50+(E221-52)*50/(180-52), E221&lt;=365, 100+(E221-180)*100/(365-180), E221&lt;=800, 200+(E221-365)*100/(800-365), TRUE, 300+(E221-800)*100/(1200-800)), 1)</f>
        <v>45.2</v>
      </c>
      <c r="L221" s="35" cm="1">
        <f t="array" aca="1" ref="L221" ca="1">ROUND(_xlfn.IFS(F221&lt;=4000,F221*50/4000,F221&lt;=8000,50+(F221-4000)*50/(8000-4000),F221&lt;=15000,100+(F221-8000)*100/(15000-8000),F221&lt;=30000,200+(F221-15000)*100/(30000-15000),TRUE,300+(F221-30000)*100/(45000-30000)),3)</f>
        <v>0.2</v>
      </c>
      <c r="M221" s="34" cm="1">
        <f t="array" aca="1" ref="M221" ca="1">ROUND(_xlfn.IFS(G221&lt;=120,G221*50/120,G221&lt;=235,50+(G221-120)*50/(235-120),G221&lt;=400,100+(G221-235)*100/(400-235),G221&lt;=800,200+(G221-400)*100/(800-400),TRUE,300+(G221-800)*100/(1000-800)),1)</f>
        <v>8.3000000000000007</v>
      </c>
      <c r="N221" s="35" cm="1">
        <f t="array" aca="1" ref="N221" ca="1">ROUND(_xlfn.IFS(H221&lt;=80,H221*50/80,H221&lt;=200,50+(H221-80)*50/(200-80),H221&lt;=1130,100+(H221-200)*100/(1130-200),H221&lt;=2260,200+(H221-1130)*100/(2260-1130),TRUE,300+(H221-2260)*100/(3000-2260)),1)</f>
        <v>18.100000000000001</v>
      </c>
      <c r="O221" s="32">
        <f t="shared" ca="1" si="7"/>
        <v>141.69999999999999</v>
      </c>
      <c r="P221" s="33" t="str">
        <f t="shared" ca="1" si="8"/>
        <v>PM2,5</v>
      </c>
      <c r="Q221" s="42" t="str" cm="1">
        <f t="array" aca="1" ref="Q221" ca="1">_xlfn.IFS(O221&lt;=50,"Baik", O221&lt;=100,"Sedang", O221&lt;=200,"Tidak Sehat", O221&lt;=300,"Sangat Tidak Sehat", TRUE,"Berbahaya")</f>
        <v>Tidak Sehat</v>
      </c>
    </row>
    <row r="222" spans="1:17" x14ac:dyDescent="0.25">
      <c r="A222" s="41">
        <v>202307</v>
      </c>
      <c r="B222" s="33" t="s">
        <v>248</v>
      </c>
      <c r="C222" s="32">
        <f ca="1">ROUND('PM10'!$H$8*(-LN(1-RAND()))^(1/'PM10'!$H$7),0)</f>
        <v>41</v>
      </c>
      <c r="D222" s="35">
        <f ca="1">ROUND('PM2,5'!$H$8*(-LN(1-RAND()))^(1/'PM2,5'!$H$7),0)</f>
        <v>50</v>
      </c>
      <c r="E222" s="32">
        <f ca="1">ROUND(_xlfn.NORM.INV(RAND(),'SO2'!$H$4,'SO2'!$H$6),0)</f>
        <v>45</v>
      </c>
      <c r="F222" s="33">
        <f ca="1">ROUND(_xlfn.NORM.INV(RAND(),CO!$H$4,CO!$H$6),0)</f>
        <v>10</v>
      </c>
      <c r="G222" s="34">
        <f ca="1">ROUND('O3'!$H$8*(-LN(1-RAND()))^(1/'O3'!$H$7),0)</f>
        <v>29</v>
      </c>
      <c r="H222" s="33">
        <f ca="1">ROUND(_xlfn.NORM.INV(RAND(),'NO2'!$H$4,'NO2'!$H$6),0)</f>
        <v>13</v>
      </c>
      <c r="I222" s="34" cm="1">
        <f t="array" aca="1" ref="I222" ca="1">ROUND(_xlfn.IFS(C222&lt;=50, C222, C222&lt;=150, 50+(C222-50)*50/(150-50), C222&lt;=350, 100+(C222-150)*100/(350-150), C222&lt;=420, 200+(C222-350)*100/(420-350), TRUE, 300+(C222-420)*100/(500-420)), 1)</f>
        <v>41</v>
      </c>
      <c r="J222" s="35" cm="1">
        <f t="array" aca="1" ref="J222" ca="1">ROUND(_xlfn.IFS(D222&lt;=15.5, D222*50/15.5, D222&lt;=55.4, 50+(D222-15.5)*50/(55.4-15.5), D222&lt;=150.4, 100+(D222-55.4)*100/(150.4-55.4), D222&lt;=250.4, 200+(D222-150.4)*100/(250.4-150.4), TRUE, 300+(D222-250.4)*100/(500-250.4)), 1)</f>
        <v>93.2</v>
      </c>
      <c r="K222" s="34" cm="1">
        <f t="array" aca="1" ref="K222" ca="1">ROUND(_xlfn.IFS(E222&lt;=52, E222*50/52, E222&lt;=180, 50+(E222-52)*50/(180-52), E222&lt;=365, 100+(E222-180)*100/(365-180), E222&lt;=800, 200+(E222-365)*100/(800-365), TRUE, 300+(E222-800)*100/(1200-800)), 1)</f>
        <v>43.3</v>
      </c>
      <c r="L222" s="35" cm="1">
        <f t="array" aca="1" ref="L222" ca="1">ROUND(_xlfn.IFS(F222&lt;=4000,F222*50/4000,F222&lt;=8000,50+(F222-4000)*50/(8000-4000),F222&lt;=15000,100+(F222-8000)*100/(15000-8000),F222&lt;=30000,200+(F222-15000)*100/(30000-15000),TRUE,300+(F222-30000)*100/(45000-30000)),3)</f>
        <v>0.125</v>
      </c>
      <c r="M222" s="34" cm="1">
        <f t="array" aca="1" ref="M222" ca="1">ROUND(_xlfn.IFS(G222&lt;=120,G222*50/120,G222&lt;=235,50+(G222-120)*50/(235-120),G222&lt;=400,100+(G222-235)*100/(400-235),G222&lt;=800,200+(G222-400)*100/(800-400),TRUE,300+(G222-800)*100/(1000-800)),1)</f>
        <v>12.1</v>
      </c>
      <c r="N222" s="35" cm="1">
        <f t="array" aca="1" ref="N222" ca="1">ROUND(_xlfn.IFS(H222&lt;=80,H222*50/80,H222&lt;=200,50+(H222-80)*50/(200-80),H222&lt;=1130,100+(H222-200)*100/(1130-200),H222&lt;=2260,200+(H222-1130)*100/(2260-1130),TRUE,300+(H222-2260)*100/(3000-2260)),1)</f>
        <v>8.1</v>
      </c>
      <c r="O222" s="32">
        <f t="shared" ca="1" si="7"/>
        <v>93.2</v>
      </c>
      <c r="P222" s="33" t="str">
        <f t="shared" ca="1" si="8"/>
        <v>PM2,5</v>
      </c>
      <c r="Q222" s="42" t="str" cm="1">
        <f t="array" aca="1" ref="Q222" ca="1">_xlfn.IFS(O222&lt;=50,"Baik", O222&lt;=100,"Sedang", O222&lt;=200,"Tidak Sehat", O222&lt;=300,"Sangat Tidak Sehat", TRUE,"Berbahaya")</f>
        <v>Sedang</v>
      </c>
    </row>
    <row r="223" spans="1:17" x14ac:dyDescent="0.25">
      <c r="A223" s="41">
        <v>202307</v>
      </c>
      <c r="B223" s="33" t="s">
        <v>249</v>
      </c>
      <c r="C223" s="32">
        <f ca="1">ROUND('PM10'!$H$8*(-LN(1-RAND()))^(1/'PM10'!$H$7),0)</f>
        <v>61</v>
      </c>
      <c r="D223" s="35">
        <f ca="1">ROUND('PM2,5'!$H$8*(-LN(1-RAND()))^(1/'PM2,5'!$H$7),0)</f>
        <v>43</v>
      </c>
      <c r="E223" s="32">
        <f ca="1">ROUND(_xlfn.NORM.INV(RAND(),'SO2'!$H$4,'SO2'!$H$6),0)</f>
        <v>43</v>
      </c>
      <c r="F223" s="33">
        <f ca="1">ROUND(_xlfn.NORM.INV(RAND(),CO!$H$4,CO!$H$6),0)</f>
        <v>11</v>
      </c>
      <c r="G223" s="34">
        <f ca="1">ROUND('O3'!$H$8*(-LN(1-RAND()))^(1/'O3'!$H$7),0)</f>
        <v>25</v>
      </c>
      <c r="H223" s="33">
        <f ca="1">ROUND(_xlfn.NORM.INV(RAND(),'NO2'!$H$4,'NO2'!$H$6),0)</f>
        <v>20</v>
      </c>
      <c r="I223" s="34" cm="1">
        <f t="array" aca="1" ref="I223" ca="1">ROUND(_xlfn.IFS(C223&lt;=50, C223, C223&lt;=150, 50+(C223-50)*50/(150-50), C223&lt;=350, 100+(C223-150)*100/(350-150), C223&lt;=420, 200+(C223-350)*100/(420-350), TRUE, 300+(C223-420)*100/(500-420)), 1)</f>
        <v>55.5</v>
      </c>
      <c r="J223" s="35" cm="1">
        <f t="array" aca="1" ref="J223" ca="1">ROUND(_xlfn.IFS(D223&lt;=15.5, D223*50/15.5, D223&lt;=55.4, 50+(D223-15.5)*50/(55.4-15.5), D223&lt;=150.4, 100+(D223-55.4)*100/(150.4-55.4), D223&lt;=250.4, 200+(D223-150.4)*100/(250.4-150.4), TRUE, 300+(D223-250.4)*100/(500-250.4)), 1)</f>
        <v>84.5</v>
      </c>
      <c r="K223" s="34" cm="1">
        <f t="array" aca="1" ref="K223" ca="1">ROUND(_xlfn.IFS(E223&lt;=52, E223*50/52, E223&lt;=180, 50+(E223-52)*50/(180-52), E223&lt;=365, 100+(E223-180)*100/(365-180), E223&lt;=800, 200+(E223-365)*100/(800-365), TRUE, 300+(E223-800)*100/(1200-800)), 1)</f>
        <v>41.3</v>
      </c>
      <c r="L223" s="35" cm="1">
        <f t="array" aca="1" ref="L223" ca="1">ROUND(_xlfn.IFS(F223&lt;=4000,F223*50/4000,F223&lt;=8000,50+(F223-4000)*50/(8000-4000),F223&lt;=15000,100+(F223-8000)*100/(15000-8000),F223&lt;=30000,200+(F223-15000)*100/(30000-15000),TRUE,300+(F223-30000)*100/(45000-30000)),3)</f>
        <v>0.13800000000000001</v>
      </c>
      <c r="M223" s="34" cm="1">
        <f t="array" aca="1" ref="M223" ca="1">ROUND(_xlfn.IFS(G223&lt;=120,G223*50/120,G223&lt;=235,50+(G223-120)*50/(235-120),G223&lt;=400,100+(G223-235)*100/(400-235),G223&lt;=800,200+(G223-400)*100/(800-400),TRUE,300+(G223-800)*100/(1000-800)),1)</f>
        <v>10.4</v>
      </c>
      <c r="N223" s="35" cm="1">
        <f t="array" aca="1" ref="N223" ca="1">ROUND(_xlfn.IFS(H223&lt;=80,H223*50/80,H223&lt;=200,50+(H223-80)*50/(200-80),H223&lt;=1130,100+(H223-200)*100/(1130-200),H223&lt;=2260,200+(H223-1130)*100/(2260-1130),TRUE,300+(H223-2260)*100/(3000-2260)),1)</f>
        <v>12.5</v>
      </c>
      <c r="O223" s="32">
        <f t="shared" ca="1" si="7"/>
        <v>84.5</v>
      </c>
      <c r="P223" s="33" t="str">
        <f t="shared" ca="1" si="8"/>
        <v>PM2,5</v>
      </c>
      <c r="Q223" s="42" t="str" cm="1">
        <f t="array" aca="1" ref="Q223" ca="1">_xlfn.IFS(O223&lt;=50,"Baik", O223&lt;=100,"Sedang", O223&lt;=200,"Tidak Sehat", O223&lt;=300,"Sangat Tidak Sehat", TRUE,"Berbahaya")</f>
        <v>Sedang</v>
      </c>
    </row>
    <row r="224" spans="1:17" x14ac:dyDescent="0.25">
      <c r="A224" s="41">
        <v>202307</v>
      </c>
      <c r="B224" s="33" t="s">
        <v>250</v>
      </c>
      <c r="C224" s="32">
        <f ca="1">ROUND('PM10'!$H$8*(-LN(1-RAND()))^(1/'PM10'!$H$7),0)</f>
        <v>52</v>
      </c>
      <c r="D224" s="35">
        <f ca="1">ROUND('PM2,5'!$H$8*(-LN(1-RAND()))^(1/'PM2,5'!$H$7),0)</f>
        <v>69</v>
      </c>
      <c r="E224" s="32">
        <f ca="1">ROUND(_xlfn.NORM.INV(RAND(),'SO2'!$H$4,'SO2'!$H$6),0)</f>
        <v>40</v>
      </c>
      <c r="F224" s="33">
        <f ca="1">ROUND(_xlfn.NORM.INV(RAND(),CO!$H$4,CO!$H$6),0)</f>
        <v>14</v>
      </c>
      <c r="G224" s="34">
        <f ca="1">ROUND('O3'!$H$8*(-LN(1-RAND()))^(1/'O3'!$H$7),0)</f>
        <v>30</v>
      </c>
      <c r="H224" s="33">
        <f ca="1">ROUND(_xlfn.NORM.INV(RAND(),'NO2'!$H$4,'NO2'!$H$6),0)</f>
        <v>28</v>
      </c>
      <c r="I224" s="34" cm="1">
        <f t="array" aca="1" ref="I224" ca="1">ROUND(_xlfn.IFS(C224&lt;=50, C224, C224&lt;=150, 50+(C224-50)*50/(150-50), C224&lt;=350, 100+(C224-150)*100/(350-150), C224&lt;=420, 200+(C224-350)*100/(420-350), TRUE, 300+(C224-420)*100/(500-420)), 1)</f>
        <v>51</v>
      </c>
      <c r="J224" s="35" cm="1">
        <f t="array" aca="1" ref="J224" ca="1">ROUND(_xlfn.IFS(D224&lt;=15.5, D224*50/15.5, D224&lt;=55.4, 50+(D224-15.5)*50/(55.4-15.5), D224&lt;=150.4, 100+(D224-55.4)*100/(150.4-55.4), D224&lt;=250.4, 200+(D224-150.4)*100/(250.4-150.4), TRUE, 300+(D224-250.4)*100/(500-250.4)), 1)</f>
        <v>114.3</v>
      </c>
      <c r="K224" s="34" cm="1">
        <f t="array" aca="1" ref="K224" ca="1">ROUND(_xlfn.IFS(E224&lt;=52, E224*50/52, E224&lt;=180, 50+(E224-52)*50/(180-52), E224&lt;=365, 100+(E224-180)*100/(365-180), E224&lt;=800, 200+(E224-365)*100/(800-365), TRUE, 300+(E224-800)*100/(1200-800)), 1)</f>
        <v>38.5</v>
      </c>
      <c r="L224" s="35" cm="1">
        <f t="array" aca="1" ref="L224" ca="1">ROUND(_xlfn.IFS(F224&lt;=4000,F224*50/4000,F224&lt;=8000,50+(F224-4000)*50/(8000-4000),F224&lt;=15000,100+(F224-8000)*100/(15000-8000),F224&lt;=30000,200+(F224-15000)*100/(30000-15000),TRUE,300+(F224-30000)*100/(45000-30000)),3)</f>
        <v>0.17499999999999999</v>
      </c>
      <c r="M224" s="34" cm="1">
        <f t="array" aca="1" ref="M224" ca="1">ROUND(_xlfn.IFS(G224&lt;=120,G224*50/120,G224&lt;=235,50+(G224-120)*50/(235-120),G224&lt;=400,100+(G224-235)*100/(400-235),G224&lt;=800,200+(G224-400)*100/(800-400),TRUE,300+(G224-800)*100/(1000-800)),1)</f>
        <v>12.5</v>
      </c>
      <c r="N224" s="35" cm="1">
        <f t="array" aca="1" ref="N224" ca="1">ROUND(_xlfn.IFS(H224&lt;=80,H224*50/80,H224&lt;=200,50+(H224-80)*50/(200-80),H224&lt;=1130,100+(H224-200)*100/(1130-200),H224&lt;=2260,200+(H224-1130)*100/(2260-1130),TRUE,300+(H224-2260)*100/(3000-2260)),1)</f>
        <v>17.5</v>
      </c>
      <c r="O224" s="32">
        <f t="shared" ca="1" si="7"/>
        <v>114.3</v>
      </c>
      <c r="P224" s="33" t="str">
        <f t="shared" ca="1" si="8"/>
        <v>PM2,5</v>
      </c>
      <c r="Q224" s="42" t="str" cm="1">
        <f t="array" aca="1" ref="Q224" ca="1">_xlfn.IFS(O224&lt;=50,"Baik", O224&lt;=100,"Sedang", O224&lt;=200,"Tidak Sehat", O224&lt;=300,"Sangat Tidak Sehat", TRUE,"Berbahaya")</f>
        <v>Tidak Sehat</v>
      </c>
    </row>
    <row r="225" spans="1:17" x14ac:dyDescent="0.25">
      <c r="A225" s="41">
        <v>202307</v>
      </c>
      <c r="B225" s="33" t="s">
        <v>251</v>
      </c>
      <c r="C225" s="32">
        <f ca="1">ROUND('PM10'!$H$8*(-LN(1-RAND()))^(1/'PM10'!$H$7),0)</f>
        <v>35</v>
      </c>
      <c r="D225" s="35">
        <f ca="1">ROUND('PM2,5'!$H$8*(-LN(1-RAND()))^(1/'PM2,5'!$H$7),0)</f>
        <v>75</v>
      </c>
      <c r="E225" s="32">
        <f ca="1">ROUND(_xlfn.NORM.INV(RAND(),'SO2'!$H$4,'SO2'!$H$6),0)</f>
        <v>42</v>
      </c>
      <c r="F225" s="33">
        <f ca="1">ROUND(_xlfn.NORM.INV(RAND(),CO!$H$4,CO!$H$6),0)</f>
        <v>11</v>
      </c>
      <c r="G225" s="34">
        <f ca="1">ROUND('O3'!$H$8*(-LN(1-RAND()))^(1/'O3'!$H$7),0)</f>
        <v>31</v>
      </c>
      <c r="H225" s="33">
        <f ca="1">ROUND(_xlfn.NORM.INV(RAND(),'NO2'!$H$4,'NO2'!$H$6),0)</f>
        <v>21</v>
      </c>
      <c r="I225" s="34" cm="1">
        <f t="array" aca="1" ref="I225" ca="1">ROUND(_xlfn.IFS(C225&lt;=50, C225, C225&lt;=150, 50+(C225-50)*50/(150-50), C225&lt;=350, 100+(C225-150)*100/(350-150), C225&lt;=420, 200+(C225-350)*100/(420-350), TRUE, 300+(C225-420)*100/(500-420)), 1)</f>
        <v>35</v>
      </c>
      <c r="J225" s="35" cm="1">
        <f t="array" aca="1" ref="J225" ca="1">ROUND(_xlfn.IFS(D225&lt;=15.5, D225*50/15.5, D225&lt;=55.4, 50+(D225-15.5)*50/(55.4-15.5), D225&lt;=150.4, 100+(D225-55.4)*100/(150.4-55.4), D225&lt;=250.4, 200+(D225-150.4)*100/(250.4-150.4), TRUE, 300+(D225-250.4)*100/(500-250.4)), 1)</f>
        <v>120.6</v>
      </c>
      <c r="K225" s="34" cm="1">
        <f t="array" aca="1" ref="K225" ca="1">ROUND(_xlfn.IFS(E225&lt;=52, E225*50/52, E225&lt;=180, 50+(E225-52)*50/(180-52), E225&lt;=365, 100+(E225-180)*100/(365-180), E225&lt;=800, 200+(E225-365)*100/(800-365), TRUE, 300+(E225-800)*100/(1200-800)), 1)</f>
        <v>40.4</v>
      </c>
      <c r="L225" s="35" cm="1">
        <f t="array" aca="1" ref="L225" ca="1">ROUND(_xlfn.IFS(F225&lt;=4000,F225*50/4000,F225&lt;=8000,50+(F225-4000)*50/(8000-4000),F225&lt;=15000,100+(F225-8000)*100/(15000-8000),F225&lt;=30000,200+(F225-15000)*100/(30000-15000),TRUE,300+(F225-30000)*100/(45000-30000)),3)</f>
        <v>0.13800000000000001</v>
      </c>
      <c r="M225" s="34" cm="1">
        <f t="array" aca="1" ref="M225" ca="1">ROUND(_xlfn.IFS(G225&lt;=120,G225*50/120,G225&lt;=235,50+(G225-120)*50/(235-120),G225&lt;=400,100+(G225-235)*100/(400-235),G225&lt;=800,200+(G225-400)*100/(800-400),TRUE,300+(G225-800)*100/(1000-800)),1)</f>
        <v>12.9</v>
      </c>
      <c r="N225" s="35" cm="1">
        <f t="array" aca="1" ref="N225" ca="1">ROUND(_xlfn.IFS(H225&lt;=80,H225*50/80,H225&lt;=200,50+(H225-80)*50/(200-80),H225&lt;=1130,100+(H225-200)*100/(1130-200),H225&lt;=2260,200+(H225-1130)*100/(2260-1130),TRUE,300+(H225-2260)*100/(3000-2260)),1)</f>
        <v>13.1</v>
      </c>
      <c r="O225" s="32">
        <f t="shared" ca="1" si="7"/>
        <v>120.6</v>
      </c>
      <c r="P225" s="33" t="str">
        <f t="shared" ca="1" si="8"/>
        <v>PM2,5</v>
      </c>
      <c r="Q225" s="42" t="str" cm="1">
        <f t="array" aca="1" ref="Q225" ca="1">_xlfn.IFS(O225&lt;=50,"Baik", O225&lt;=100,"Sedang", O225&lt;=200,"Tidak Sehat", O225&lt;=300,"Sangat Tidak Sehat", TRUE,"Berbahaya")</f>
        <v>Tidak Sehat</v>
      </c>
    </row>
    <row r="226" spans="1:17" x14ac:dyDescent="0.25">
      <c r="A226" s="41">
        <v>202307</v>
      </c>
      <c r="B226" s="33" t="s">
        <v>252</v>
      </c>
      <c r="C226" s="32">
        <f ca="1">ROUND('PM10'!$H$8*(-LN(1-RAND()))^(1/'PM10'!$H$7),0)</f>
        <v>57</v>
      </c>
      <c r="D226" s="35">
        <f ca="1">ROUND('PM2,5'!$H$8*(-LN(1-RAND()))^(1/'PM2,5'!$H$7),0)</f>
        <v>34</v>
      </c>
      <c r="E226" s="32">
        <f ca="1">ROUND(_xlfn.NORM.INV(RAND(),'SO2'!$H$4,'SO2'!$H$6),0)</f>
        <v>48</v>
      </c>
      <c r="F226" s="33">
        <f ca="1">ROUND(_xlfn.NORM.INV(RAND(),CO!$H$4,CO!$H$6),0)</f>
        <v>12</v>
      </c>
      <c r="G226" s="34">
        <f ca="1">ROUND('O3'!$H$8*(-LN(1-RAND()))^(1/'O3'!$H$7),0)</f>
        <v>31</v>
      </c>
      <c r="H226" s="33">
        <f ca="1">ROUND(_xlfn.NORM.INV(RAND(),'NO2'!$H$4,'NO2'!$H$6),0)</f>
        <v>25</v>
      </c>
      <c r="I226" s="34" cm="1">
        <f t="array" aca="1" ref="I226" ca="1">ROUND(_xlfn.IFS(C226&lt;=50, C226, C226&lt;=150, 50+(C226-50)*50/(150-50), C226&lt;=350, 100+(C226-150)*100/(350-150), C226&lt;=420, 200+(C226-350)*100/(420-350), TRUE, 300+(C226-420)*100/(500-420)), 1)</f>
        <v>53.5</v>
      </c>
      <c r="J226" s="35" cm="1">
        <f t="array" aca="1" ref="J226" ca="1">ROUND(_xlfn.IFS(D226&lt;=15.5, D226*50/15.5, D226&lt;=55.4, 50+(D226-15.5)*50/(55.4-15.5), D226&lt;=150.4, 100+(D226-55.4)*100/(150.4-55.4), D226&lt;=250.4, 200+(D226-150.4)*100/(250.4-150.4), TRUE, 300+(D226-250.4)*100/(500-250.4)), 1)</f>
        <v>73.2</v>
      </c>
      <c r="K226" s="34" cm="1">
        <f t="array" aca="1" ref="K226" ca="1">ROUND(_xlfn.IFS(E226&lt;=52, E226*50/52, E226&lt;=180, 50+(E226-52)*50/(180-52), E226&lt;=365, 100+(E226-180)*100/(365-180), E226&lt;=800, 200+(E226-365)*100/(800-365), TRUE, 300+(E226-800)*100/(1200-800)), 1)</f>
        <v>46.2</v>
      </c>
      <c r="L226" s="35" cm="1">
        <f t="array" aca="1" ref="L226" ca="1">ROUND(_xlfn.IFS(F226&lt;=4000,F226*50/4000,F226&lt;=8000,50+(F226-4000)*50/(8000-4000),F226&lt;=15000,100+(F226-8000)*100/(15000-8000),F226&lt;=30000,200+(F226-15000)*100/(30000-15000),TRUE,300+(F226-30000)*100/(45000-30000)),3)</f>
        <v>0.15</v>
      </c>
      <c r="M226" s="34" cm="1">
        <f t="array" aca="1" ref="M226" ca="1">ROUND(_xlfn.IFS(G226&lt;=120,G226*50/120,G226&lt;=235,50+(G226-120)*50/(235-120),G226&lt;=400,100+(G226-235)*100/(400-235),G226&lt;=800,200+(G226-400)*100/(800-400),TRUE,300+(G226-800)*100/(1000-800)),1)</f>
        <v>12.9</v>
      </c>
      <c r="N226" s="35" cm="1">
        <f t="array" aca="1" ref="N226" ca="1">ROUND(_xlfn.IFS(H226&lt;=80,H226*50/80,H226&lt;=200,50+(H226-80)*50/(200-80),H226&lt;=1130,100+(H226-200)*100/(1130-200),H226&lt;=2260,200+(H226-1130)*100/(2260-1130),TRUE,300+(H226-2260)*100/(3000-2260)),1)</f>
        <v>15.6</v>
      </c>
      <c r="O226" s="32">
        <f t="shared" ca="1" si="7"/>
        <v>73.2</v>
      </c>
      <c r="P226" s="33" t="str">
        <f t="shared" ca="1" si="8"/>
        <v>PM2,5</v>
      </c>
      <c r="Q226" s="42" t="str" cm="1">
        <f t="array" aca="1" ref="Q226" ca="1">_xlfn.IFS(O226&lt;=50,"Baik", O226&lt;=100,"Sedang", O226&lt;=200,"Tidak Sehat", O226&lt;=300,"Sangat Tidak Sehat", TRUE,"Berbahaya")</f>
        <v>Sedang</v>
      </c>
    </row>
    <row r="227" spans="1:17" x14ac:dyDescent="0.25">
      <c r="A227" s="41">
        <v>202307</v>
      </c>
      <c r="B227" s="33" t="s">
        <v>253</v>
      </c>
      <c r="C227" s="32">
        <f ca="1">ROUND('PM10'!$H$8*(-LN(1-RAND()))^(1/'PM10'!$H$7),0)</f>
        <v>67</v>
      </c>
      <c r="D227" s="35">
        <f ca="1">ROUND('PM2,5'!$H$8*(-LN(1-RAND()))^(1/'PM2,5'!$H$7),0)</f>
        <v>61</v>
      </c>
      <c r="E227" s="32">
        <f ca="1">ROUND(_xlfn.NORM.INV(RAND(),'SO2'!$H$4,'SO2'!$H$6),0)</f>
        <v>56</v>
      </c>
      <c r="F227" s="33">
        <f ca="1">ROUND(_xlfn.NORM.INV(RAND(),CO!$H$4,CO!$H$6),0)</f>
        <v>4</v>
      </c>
      <c r="G227" s="34">
        <f ca="1">ROUND('O3'!$H$8*(-LN(1-RAND()))^(1/'O3'!$H$7),0)</f>
        <v>20</v>
      </c>
      <c r="H227" s="33">
        <f ca="1">ROUND(_xlfn.NORM.INV(RAND(),'NO2'!$H$4,'NO2'!$H$6),0)</f>
        <v>34</v>
      </c>
      <c r="I227" s="34" cm="1">
        <f t="array" aca="1" ref="I227" ca="1">ROUND(_xlfn.IFS(C227&lt;=50, C227, C227&lt;=150, 50+(C227-50)*50/(150-50), C227&lt;=350, 100+(C227-150)*100/(350-150), C227&lt;=420, 200+(C227-350)*100/(420-350), TRUE, 300+(C227-420)*100/(500-420)), 1)</f>
        <v>58.5</v>
      </c>
      <c r="J227" s="35" cm="1">
        <f t="array" aca="1" ref="J227" ca="1">ROUND(_xlfn.IFS(D227&lt;=15.5, D227*50/15.5, D227&lt;=55.4, 50+(D227-15.5)*50/(55.4-15.5), D227&lt;=150.4, 100+(D227-55.4)*100/(150.4-55.4), D227&lt;=250.4, 200+(D227-150.4)*100/(250.4-150.4), TRUE, 300+(D227-250.4)*100/(500-250.4)), 1)</f>
        <v>105.9</v>
      </c>
      <c r="K227" s="34" cm="1">
        <f t="array" aca="1" ref="K227" ca="1">ROUND(_xlfn.IFS(E227&lt;=52, E227*50/52, E227&lt;=180, 50+(E227-52)*50/(180-52), E227&lt;=365, 100+(E227-180)*100/(365-180), E227&lt;=800, 200+(E227-365)*100/(800-365), TRUE, 300+(E227-800)*100/(1200-800)), 1)</f>
        <v>51.6</v>
      </c>
      <c r="L227" s="35" cm="1">
        <f t="array" aca="1" ref="L227" ca="1">ROUND(_xlfn.IFS(F227&lt;=4000,F227*50/4000,F227&lt;=8000,50+(F227-4000)*50/(8000-4000),F227&lt;=15000,100+(F227-8000)*100/(15000-8000),F227&lt;=30000,200+(F227-15000)*100/(30000-15000),TRUE,300+(F227-30000)*100/(45000-30000)),3)</f>
        <v>0.05</v>
      </c>
      <c r="M227" s="34" cm="1">
        <f t="array" aca="1" ref="M227" ca="1">ROUND(_xlfn.IFS(G227&lt;=120,G227*50/120,G227&lt;=235,50+(G227-120)*50/(235-120),G227&lt;=400,100+(G227-235)*100/(400-235),G227&lt;=800,200+(G227-400)*100/(800-400),TRUE,300+(G227-800)*100/(1000-800)),1)</f>
        <v>8.3000000000000007</v>
      </c>
      <c r="N227" s="35" cm="1">
        <f t="array" aca="1" ref="N227" ca="1">ROUND(_xlfn.IFS(H227&lt;=80,H227*50/80,H227&lt;=200,50+(H227-80)*50/(200-80),H227&lt;=1130,100+(H227-200)*100/(1130-200),H227&lt;=2260,200+(H227-1130)*100/(2260-1130),TRUE,300+(H227-2260)*100/(3000-2260)),1)</f>
        <v>21.3</v>
      </c>
      <c r="O227" s="32">
        <f t="shared" ca="1" si="7"/>
        <v>105.9</v>
      </c>
      <c r="P227" s="33" t="str">
        <f t="shared" ca="1" si="8"/>
        <v>PM2,5</v>
      </c>
      <c r="Q227" s="42" t="str" cm="1">
        <f t="array" aca="1" ref="Q227" ca="1">_xlfn.IFS(O227&lt;=50,"Baik", O227&lt;=100,"Sedang", O227&lt;=200,"Tidak Sehat", O227&lt;=300,"Sangat Tidak Sehat", TRUE,"Berbahaya")</f>
        <v>Tidak Sehat</v>
      </c>
    </row>
    <row r="228" spans="1:17" x14ac:dyDescent="0.25">
      <c r="A228" s="41">
        <v>202307</v>
      </c>
      <c r="B228" s="33" t="s">
        <v>254</v>
      </c>
      <c r="C228" s="32">
        <f ca="1">ROUND('PM10'!$H$8*(-LN(1-RAND()))^(1/'PM10'!$H$7),0)</f>
        <v>39</v>
      </c>
      <c r="D228" s="35">
        <f ca="1">ROUND('PM2,5'!$H$8*(-LN(1-RAND()))^(1/'PM2,5'!$H$7),0)</f>
        <v>29</v>
      </c>
      <c r="E228" s="32">
        <f ca="1">ROUND(_xlfn.NORM.INV(RAND(),'SO2'!$H$4,'SO2'!$H$6),0)</f>
        <v>57</v>
      </c>
      <c r="F228" s="33">
        <f ca="1">ROUND(_xlfn.NORM.INV(RAND(),CO!$H$4,CO!$H$6),0)</f>
        <v>11</v>
      </c>
      <c r="G228" s="34">
        <f ca="1">ROUND('O3'!$H$8*(-LN(1-RAND()))^(1/'O3'!$H$7),0)</f>
        <v>28</v>
      </c>
      <c r="H228" s="33">
        <f ca="1">ROUND(_xlfn.NORM.INV(RAND(),'NO2'!$H$4,'NO2'!$H$6),0)</f>
        <v>24</v>
      </c>
      <c r="I228" s="34" cm="1">
        <f t="array" aca="1" ref="I228" ca="1">ROUND(_xlfn.IFS(C228&lt;=50, C228, C228&lt;=150, 50+(C228-50)*50/(150-50), C228&lt;=350, 100+(C228-150)*100/(350-150), C228&lt;=420, 200+(C228-350)*100/(420-350), TRUE, 300+(C228-420)*100/(500-420)), 1)</f>
        <v>39</v>
      </c>
      <c r="J228" s="35" cm="1">
        <f t="array" aca="1" ref="J228" ca="1">ROUND(_xlfn.IFS(D228&lt;=15.5, D228*50/15.5, D228&lt;=55.4, 50+(D228-15.5)*50/(55.4-15.5), D228&lt;=150.4, 100+(D228-55.4)*100/(150.4-55.4), D228&lt;=250.4, 200+(D228-150.4)*100/(250.4-150.4), TRUE, 300+(D228-250.4)*100/(500-250.4)), 1)</f>
        <v>66.900000000000006</v>
      </c>
      <c r="K228" s="34" cm="1">
        <f t="array" aca="1" ref="K228" ca="1">ROUND(_xlfn.IFS(E228&lt;=52, E228*50/52, E228&lt;=180, 50+(E228-52)*50/(180-52), E228&lt;=365, 100+(E228-180)*100/(365-180), E228&lt;=800, 200+(E228-365)*100/(800-365), TRUE, 300+(E228-800)*100/(1200-800)), 1)</f>
        <v>52</v>
      </c>
      <c r="L228" s="35" cm="1">
        <f t="array" aca="1" ref="L228" ca="1">ROUND(_xlfn.IFS(F228&lt;=4000,F228*50/4000,F228&lt;=8000,50+(F228-4000)*50/(8000-4000),F228&lt;=15000,100+(F228-8000)*100/(15000-8000),F228&lt;=30000,200+(F228-15000)*100/(30000-15000),TRUE,300+(F228-30000)*100/(45000-30000)),3)</f>
        <v>0.13800000000000001</v>
      </c>
      <c r="M228" s="34" cm="1">
        <f t="array" aca="1" ref="M228" ca="1">ROUND(_xlfn.IFS(G228&lt;=120,G228*50/120,G228&lt;=235,50+(G228-120)*50/(235-120),G228&lt;=400,100+(G228-235)*100/(400-235),G228&lt;=800,200+(G228-400)*100/(800-400),TRUE,300+(G228-800)*100/(1000-800)),1)</f>
        <v>11.7</v>
      </c>
      <c r="N228" s="35" cm="1">
        <f t="array" aca="1" ref="N228" ca="1">ROUND(_xlfn.IFS(H228&lt;=80,H228*50/80,H228&lt;=200,50+(H228-80)*50/(200-80),H228&lt;=1130,100+(H228-200)*100/(1130-200),H228&lt;=2260,200+(H228-1130)*100/(2260-1130),TRUE,300+(H228-2260)*100/(3000-2260)),1)</f>
        <v>15</v>
      </c>
      <c r="O228" s="32">
        <f t="shared" ca="1" si="7"/>
        <v>66.900000000000006</v>
      </c>
      <c r="P228" s="33" t="str">
        <f t="shared" ca="1" si="8"/>
        <v>PM2,5</v>
      </c>
      <c r="Q228" s="42" t="str" cm="1">
        <f t="array" aca="1" ref="Q228" ca="1">_xlfn.IFS(O228&lt;=50,"Baik", O228&lt;=100,"Sedang", O228&lt;=200,"Tidak Sehat", O228&lt;=300,"Sangat Tidak Sehat", TRUE,"Berbahaya")</f>
        <v>Sedang</v>
      </c>
    </row>
    <row r="229" spans="1:17" x14ac:dyDescent="0.25">
      <c r="A229" s="41">
        <v>202307</v>
      </c>
      <c r="B229" s="33" t="s">
        <v>255</v>
      </c>
      <c r="C229" s="32">
        <f ca="1">ROUND('PM10'!$H$8*(-LN(1-RAND()))^(1/'PM10'!$H$7),0)</f>
        <v>51</v>
      </c>
      <c r="D229" s="35">
        <f ca="1">ROUND('PM2,5'!$H$8*(-LN(1-RAND()))^(1/'PM2,5'!$H$7),0)</f>
        <v>70</v>
      </c>
      <c r="E229" s="32">
        <f ca="1">ROUND(_xlfn.NORM.INV(RAND(),'SO2'!$H$4,'SO2'!$H$6),0)</f>
        <v>48</v>
      </c>
      <c r="F229" s="33">
        <f ca="1">ROUND(_xlfn.NORM.INV(RAND(),CO!$H$4,CO!$H$6),0)</f>
        <v>7</v>
      </c>
      <c r="G229" s="34">
        <f ca="1">ROUND('O3'!$H$8*(-LN(1-RAND()))^(1/'O3'!$H$7),0)</f>
        <v>12</v>
      </c>
      <c r="H229" s="33">
        <f ca="1">ROUND(_xlfn.NORM.INV(RAND(),'NO2'!$H$4,'NO2'!$H$6),0)</f>
        <v>25</v>
      </c>
      <c r="I229" s="34" cm="1">
        <f t="array" aca="1" ref="I229" ca="1">ROUND(_xlfn.IFS(C229&lt;=50, C229, C229&lt;=150, 50+(C229-50)*50/(150-50), C229&lt;=350, 100+(C229-150)*100/(350-150), C229&lt;=420, 200+(C229-350)*100/(420-350), TRUE, 300+(C229-420)*100/(500-420)), 1)</f>
        <v>50.5</v>
      </c>
      <c r="J229" s="35" cm="1">
        <f t="array" aca="1" ref="J229" ca="1">ROUND(_xlfn.IFS(D229&lt;=15.5, D229*50/15.5, D229&lt;=55.4, 50+(D229-15.5)*50/(55.4-15.5), D229&lt;=150.4, 100+(D229-55.4)*100/(150.4-55.4), D229&lt;=250.4, 200+(D229-150.4)*100/(250.4-150.4), TRUE, 300+(D229-250.4)*100/(500-250.4)), 1)</f>
        <v>115.4</v>
      </c>
      <c r="K229" s="34" cm="1">
        <f t="array" aca="1" ref="K229" ca="1">ROUND(_xlfn.IFS(E229&lt;=52, E229*50/52, E229&lt;=180, 50+(E229-52)*50/(180-52), E229&lt;=365, 100+(E229-180)*100/(365-180), E229&lt;=800, 200+(E229-365)*100/(800-365), TRUE, 300+(E229-800)*100/(1200-800)), 1)</f>
        <v>46.2</v>
      </c>
      <c r="L229" s="35" cm="1">
        <f t="array" aca="1" ref="L229" ca="1">ROUND(_xlfn.IFS(F229&lt;=4000,F229*50/4000,F229&lt;=8000,50+(F229-4000)*50/(8000-4000),F229&lt;=15000,100+(F229-8000)*100/(15000-8000),F229&lt;=30000,200+(F229-15000)*100/(30000-15000),TRUE,300+(F229-30000)*100/(45000-30000)),3)</f>
        <v>8.7999999999999995E-2</v>
      </c>
      <c r="M229" s="34" cm="1">
        <f t="array" aca="1" ref="M229" ca="1">ROUND(_xlfn.IFS(G229&lt;=120,G229*50/120,G229&lt;=235,50+(G229-120)*50/(235-120),G229&lt;=400,100+(G229-235)*100/(400-235),G229&lt;=800,200+(G229-400)*100/(800-400),TRUE,300+(G229-800)*100/(1000-800)),1)</f>
        <v>5</v>
      </c>
      <c r="N229" s="35" cm="1">
        <f t="array" aca="1" ref="N229" ca="1">ROUND(_xlfn.IFS(H229&lt;=80,H229*50/80,H229&lt;=200,50+(H229-80)*50/(200-80),H229&lt;=1130,100+(H229-200)*100/(1130-200),H229&lt;=2260,200+(H229-1130)*100/(2260-1130),TRUE,300+(H229-2260)*100/(3000-2260)),1)</f>
        <v>15.6</v>
      </c>
      <c r="O229" s="32">
        <f t="shared" ca="1" si="7"/>
        <v>115.4</v>
      </c>
      <c r="P229" s="33" t="str">
        <f t="shared" ca="1" si="8"/>
        <v>PM2,5</v>
      </c>
      <c r="Q229" s="42" t="str" cm="1">
        <f t="array" aca="1" ref="Q229" ca="1">_xlfn.IFS(O229&lt;=50,"Baik", O229&lt;=100,"Sedang", O229&lt;=200,"Tidak Sehat", O229&lt;=300,"Sangat Tidak Sehat", TRUE,"Berbahaya")</f>
        <v>Tidak Sehat</v>
      </c>
    </row>
    <row r="230" spans="1:17" x14ac:dyDescent="0.25">
      <c r="A230" s="41">
        <v>202307</v>
      </c>
      <c r="B230" s="33" t="s">
        <v>256</v>
      </c>
      <c r="C230" s="32">
        <f ca="1">ROUND('PM10'!$H$8*(-LN(1-RAND()))^(1/'PM10'!$H$7),0)</f>
        <v>63</v>
      </c>
      <c r="D230" s="35">
        <f ca="1">ROUND('PM2,5'!$H$8*(-LN(1-RAND()))^(1/'PM2,5'!$H$7),0)</f>
        <v>107</v>
      </c>
      <c r="E230" s="32">
        <f ca="1">ROUND(_xlfn.NORM.INV(RAND(),'SO2'!$H$4,'SO2'!$H$6),0)</f>
        <v>43</v>
      </c>
      <c r="F230" s="33">
        <f ca="1">ROUND(_xlfn.NORM.INV(RAND(),CO!$H$4,CO!$H$6),0)</f>
        <v>14</v>
      </c>
      <c r="G230" s="34">
        <f ca="1">ROUND('O3'!$H$8*(-LN(1-RAND()))^(1/'O3'!$H$7),0)</f>
        <v>28</v>
      </c>
      <c r="H230" s="33">
        <f ca="1">ROUND(_xlfn.NORM.INV(RAND(),'NO2'!$H$4,'NO2'!$H$6),0)</f>
        <v>30</v>
      </c>
      <c r="I230" s="34" cm="1">
        <f t="array" aca="1" ref="I230" ca="1">ROUND(_xlfn.IFS(C230&lt;=50, C230, C230&lt;=150, 50+(C230-50)*50/(150-50), C230&lt;=350, 100+(C230-150)*100/(350-150), C230&lt;=420, 200+(C230-350)*100/(420-350), TRUE, 300+(C230-420)*100/(500-420)), 1)</f>
        <v>56.5</v>
      </c>
      <c r="J230" s="35" cm="1">
        <f t="array" aca="1" ref="J230" ca="1">ROUND(_xlfn.IFS(D230&lt;=15.5, D230*50/15.5, D230&lt;=55.4, 50+(D230-15.5)*50/(55.4-15.5), D230&lt;=150.4, 100+(D230-55.4)*100/(150.4-55.4), D230&lt;=250.4, 200+(D230-150.4)*100/(250.4-150.4), TRUE, 300+(D230-250.4)*100/(500-250.4)), 1)</f>
        <v>154.30000000000001</v>
      </c>
      <c r="K230" s="34" cm="1">
        <f t="array" aca="1" ref="K230" ca="1">ROUND(_xlfn.IFS(E230&lt;=52, E230*50/52, E230&lt;=180, 50+(E230-52)*50/(180-52), E230&lt;=365, 100+(E230-180)*100/(365-180), E230&lt;=800, 200+(E230-365)*100/(800-365), TRUE, 300+(E230-800)*100/(1200-800)), 1)</f>
        <v>41.3</v>
      </c>
      <c r="L230" s="35" cm="1">
        <f t="array" aca="1" ref="L230" ca="1">ROUND(_xlfn.IFS(F230&lt;=4000,F230*50/4000,F230&lt;=8000,50+(F230-4000)*50/(8000-4000),F230&lt;=15000,100+(F230-8000)*100/(15000-8000),F230&lt;=30000,200+(F230-15000)*100/(30000-15000),TRUE,300+(F230-30000)*100/(45000-30000)),3)</f>
        <v>0.17499999999999999</v>
      </c>
      <c r="M230" s="34" cm="1">
        <f t="array" aca="1" ref="M230" ca="1">ROUND(_xlfn.IFS(G230&lt;=120,G230*50/120,G230&lt;=235,50+(G230-120)*50/(235-120),G230&lt;=400,100+(G230-235)*100/(400-235),G230&lt;=800,200+(G230-400)*100/(800-400),TRUE,300+(G230-800)*100/(1000-800)),1)</f>
        <v>11.7</v>
      </c>
      <c r="N230" s="35" cm="1">
        <f t="array" aca="1" ref="N230" ca="1">ROUND(_xlfn.IFS(H230&lt;=80,H230*50/80,H230&lt;=200,50+(H230-80)*50/(200-80),H230&lt;=1130,100+(H230-200)*100/(1130-200),H230&lt;=2260,200+(H230-1130)*100/(2260-1130),TRUE,300+(H230-2260)*100/(3000-2260)),1)</f>
        <v>18.8</v>
      </c>
      <c r="O230" s="32">
        <f t="shared" ca="1" si="7"/>
        <v>154.30000000000001</v>
      </c>
      <c r="P230" s="33" t="str">
        <f t="shared" ca="1" si="8"/>
        <v>PM2,5</v>
      </c>
      <c r="Q230" s="42" t="str" cm="1">
        <f t="array" aca="1" ref="Q230" ca="1">_xlfn.IFS(O230&lt;=50,"Baik", O230&lt;=100,"Sedang", O230&lt;=200,"Tidak Sehat", O230&lt;=300,"Sangat Tidak Sehat", TRUE,"Berbahaya")</f>
        <v>Tidak Sehat</v>
      </c>
    </row>
    <row r="231" spans="1:17" x14ac:dyDescent="0.25">
      <c r="A231" s="41">
        <v>202307</v>
      </c>
      <c r="B231" s="33" t="s">
        <v>257</v>
      </c>
      <c r="C231" s="32">
        <f ca="1">ROUND('PM10'!$H$8*(-LN(1-RAND()))^(1/'PM10'!$H$7),0)</f>
        <v>58</v>
      </c>
      <c r="D231" s="35">
        <f ca="1">ROUND('PM2,5'!$H$8*(-LN(1-RAND()))^(1/'PM2,5'!$H$7),0)</f>
        <v>85</v>
      </c>
      <c r="E231" s="32">
        <f ca="1">ROUND(_xlfn.NORM.INV(RAND(),'SO2'!$H$4,'SO2'!$H$6),0)</f>
        <v>53</v>
      </c>
      <c r="F231" s="33">
        <f ca="1">ROUND(_xlfn.NORM.INV(RAND(),CO!$H$4,CO!$H$6),0)</f>
        <v>8</v>
      </c>
      <c r="G231" s="34">
        <f ca="1">ROUND('O3'!$H$8*(-LN(1-RAND()))^(1/'O3'!$H$7),0)</f>
        <v>27</v>
      </c>
      <c r="H231" s="33">
        <f ca="1">ROUND(_xlfn.NORM.INV(RAND(),'NO2'!$H$4,'NO2'!$H$6),0)</f>
        <v>21</v>
      </c>
      <c r="I231" s="34" cm="1">
        <f t="array" aca="1" ref="I231" ca="1">ROUND(_xlfn.IFS(C231&lt;=50, C231, C231&lt;=150, 50+(C231-50)*50/(150-50), C231&lt;=350, 100+(C231-150)*100/(350-150), C231&lt;=420, 200+(C231-350)*100/(420-350), TRUE, 300+(C231-420)*100/(500-420)), 1)</f>
        <v>54</v>
      </c>
      <c r="J231" s="35" cm="1">
        <f t="array" aca="1" ref="J231" ca="1">ROUND(_xlfn.IFS(D231&lt;=15.5, D231*50/15.5, D231&lt;=55.4, 50+(D231-15.5)*50/(55.4-15.5), D231&lt;=150.4, 100+(D231-55.4)*100/(150.4-55.4), D231&lt;=250.4, 200+(D231-150.4)*100/(250.4-150.4), TRUE, 300+(D231-250.4)*100/(500-250.4)), 1)</f>
        <v>131.19999999999999</v>
      </c>
      <c r="K231" s="34" cm="1">
        <f t="array" aca="1" ref="K231" ca="1">ROUND(_xlfn.IFS(E231&lt;=52, E231*50/52, E231&lt;=180, 50+(E231-52)*50/(180-52), E231&lt;=365, 100+(E231-180)*100/(365-180), E231&lt;=800, 200+(E231-365)*100/(800-365), TRUE, 300+(E231-800)*100/(1200-800)), 1)</f>
        <v>50.4</v>
      </c>
      <c r="L231" s="35" cm="1">
        <f t="array" aca="1" ref="L231" ca="1">ROUND(_xlfn.IFS(F231&lt;=4000,F231*50/4000,F231&lt;=8000,50+(F231-4000)*50/(8000-4000),F231&lt;=15000,100+(F231-8000)*100/(15000-8000),F231&lt;=30000,200+(F231-15000)*100/(30000-15000),TRUE,300+(F231-30000)*100/(45000-30000)),3)</f>
        <v>0.1</v>
      </c>
      <c r="M231" s="34" cm="1">
        <f t="array" aca="1" ref="M231" ca="1">ROUND(_xlfn.IFS(G231&lt;=120,G231*50/120,G231&lt;=235,50+(G231-120)*50/(235-120),G231&lt;=400,100+(G231-235)*100/(400-235),G231&lt;=800,200+(G231-400)*100/(800-400),TRUE,300+(G231-800)*100/(1000-800)),1)</f>
        <v>11.3</v>
      </c>
      <c r="N231" s="35" cm="1">
        <f t="array" aca="1" ref="N231" ca="1">ROUND(_xlfn.IFS(H231&lt;=80,H231*50/80,H231&lt;=200,50+(H231-80)*50/(200-80),H231&lt;=1130,100+(H231-200)*100/(1130-200),H231&lt;=2260,200+(H231-1130)*100/(2260-1130),TRUE,300+(H231-2260)*100/(3000-2260)),1)</f>
        <v>13.1</v>
      </c>
      <c r="O231" s="32">
        <f t="shared" ca="1" si="7"/>
        <v>131.19999999999999</v>
      </c>
      <c r="P231" s="33" t="str">
        <f t="shared" ca="1" si="8"/>
        <v>PM2,5</v>
      </c>
      <c r="Q231" s="42" t="str" cm="1">
        <f t="array" aca="1" ref="Q231" ca="1">_xlfn.IFS(O231&lt;=50,"Baik", O231&lt;=100,"Sedang", O231&lt;=200,"Tidak Sehat", O231&lt;=300,"Sangat Tidak Sehat", TRUE,"Berbahaya")</f>
        <v>Tidak Sehat</v>
      </c>
    </row>
    <row r="232" spans="1:17" x14ac:dyDescent="0.25">
      <c r="A232" s="41">
        <v>202307</v>
      </c>
      <c r="B232" s="33" t="s">
        <v>258</v>
      </c>
      <c r="C232" s="32">
        <f ca="1">ROUND('PM10'!$H$8*(-LN(1-RAND()))^(1/'PM10'!$H$7),0)</f>
        <v>62</v>
      </c>
      <c r="D232" s="35">
        <f ca="1">ROUND('PM2,5'!$H$8*(-LN(1-RAND()))^(1/'PM2,5'!$H$7),0)</f>
        <v>78</v>
      </c>
      <c r="E232" s="32">
        <f ca="1">ROUND(_xlfn.NORM.INV(RAND(),'SO2'!$H$4,'SO2'!$H$6),0)</f>
        <v>56</v>
      </c>
      <c r="F232" s="33">
        <f ca="1">ROUND(_xlfn.NORM.INV(RAND(),CO!$H$4,CO!$H$6),0)</f>
        <v>13</v>
      </c>
      <c r="G232" s="34">
        <f ca="1">ROUND('O3'!$H$8*(-LN(1-RAND()))^(1/'O3'!$H$7),0)</f>
        <v>27</v>
      </c>
      <c r="H232" s="33">
        <f ca="1">ROUND(_xlfn.NORM.INV(RAND(),'NO2'!$H$4,'NO2'!$H$6),0)</f>
        <v>14</v>
      </c>
      <c r="I232" s="34" cm="1">
        <f t="array" aca="1" ref="I232" ca="1">ROUND(_xlfn.IFS(C232&lt;=50, C232, C232&lt;=150, 50+(C232-50)*50/(150-50), C232&lt;=350, 100+(C232-150)*100/(350-150), C232&lt;=420, 200+(C232-350)*100/(420-350), TRUE, 300+(C232-420)*100/(500-420)), 1)</f>
        <v>56</v>
      </c>
      <c r="J232" s="35" cm="1">
        <f t="array" aca="1" ref="J232" ca="1">ROUND(_xlfn.IFS(D232&lt;=15.5, D232*50/15.5, D232&lt;=55.4, 50+(D232-15.5)*50/(55.4-15.5), D232&lt;=150.4, 100+(D232-55.4)*100/(150.4-55.4), D232&lt;=250.4, 200+(D232-150.4)*100/(250.4-150.4), TRUE, 300+(D232-250.4)*100/(500-250.4)), 1)</f>
        <v>123.8</v>
      </c>
      <c r="K232" s="34" cm="1">
        <f t="array" aca="1" ref="K232" ca="1">ROUND(_xlfn.IFS(E232&lt;=52, E232*50/52, E232&lt;=180, 50+(E232-52)*50/(180-52), E232&lt;=365, 100+(E232-180)*100/(365-180), E232&lt;=800, 200+(E232-365)*100/(800-365), TRUE, 300+(E232-800)*100/(1200-800)), 1)</f>
        <v>51.6</v>
      </c>
      <c r="L232" s="35" cm="1">
        <f t="array" aca="1" ref="L232" ca="1">ROUND(_xlfn.IFS(F232&lt;=4000,F232*50/4000,F232&lt;=8000,50+(F232-4000)*50/(8000-4000),F232&lt;=15000,100+(F232-8000)*100/(15000-8000),F232&lt;=30000,200+(F232-15000)*100/(30000-15000),TRUE,300+(F232-30000)*100/(45000-30000)),3)</f>
        <v>0.16300000000000001</v>
      </c>
      <c r="M232" s="34" cm="1">
        <f t="array" aca="1" ref="M232" ca="1">ROUND(_xlfn.IFS(G232&lt;=120,G232*50/120,G232&lt;=235,50+(G232-120)*50/(235-120),G232&lt;=400,100+(G232-235)*100/(400-235),G232&lt;=800,200+(G232-400)*100/(800-400),TRUE,300+(G232-800)*100/(1000-800)),1)</f>
        <v>11.3</v>
      </c>
      <c r="N232" s="35" cm="1">
        <f t="array" aca="1" ref="N232" ca="1">ROUND(_xlfn.IFS(H232&lt;=80,H232*50/80,H232&lt;=200,50+(H232-80)*50/(200-80),H232&lt;=1130,100+(H232-200)*100/(1130-200),H232&lt;=2260,200+(H232-1130)*100/(2260-1130),TRUE,300+(H232-2260)*100/(3000-2260)),1)</f>
        <v>8.8000000000000007</v>
      </c>
      <c r="O232" s="32">
        <f t="shared" ca="1" si="7"/>
        <v>123.8</v>
      </c>
      <c r="P232" s="33" t="str">
        <f t="shared" ca="1" si="8"/>
        <v>PM2,5</v>
      </c>
      <c r="Q232" s="42" t="str" cm="1">
        <f t="array" aca="1" ref="Q232" ca="1">_xlfn.IFS(O232&lt;=50,"Baik", O232&lt;=100,"Sedang", O232&lt;=200,"Tidak Sehat", O232&lt;=300,"Sangat Tidak Sehat", TRUE,"Berbahaya")</f>
        <v>Tidak Sehat</v>
      </c>
    </row>
    <row r="233" spans="1:17" x14ac:dyDescent="0.25">
      <c r="A233" s="41">
        <v>202307</v>
      </c>
      <c r="B233" s="33" t="s">
        <v>259</v>
      </c>
      <c r="C233" s="32">
        <f ca="1">ROUND('PM10'!$H$8*(-LN(1-RAND()))^(1/'PM10'!$H$7),0)</f>
        <v>54</v>
      </c>
      <c r="D233" s="35">
        <f ca="1">ROUND('PM2,5'!$H$8*(-LN(1-RAND()))^(1/'PM2,5'!$H$7),0)</f>
        <v>64</v>
      </c>
      <c r="E233" s="32">
        <f ca="1">ROUND(_xlfn.NORM.INV(RAND(),'SO2'!$H$4,'SO2'!$H$6),0)</f>
        <v>42</v>
      </c>
      <c r="F233" s="33">
        <f ca="1">ROUND(_xlfn.NORM.INV(RAND(),CO!$H$4,CO!$H$6),0)</f>
        <v>11</v>
      </c>
      <c r="G233" s="34">
        <f ca="1">ROUND('O3'!$H$8*(-LN(1-RAND()))^(1/'O3'!$H$7),0)</f>
        <v>25</v>
      </c>
      <c r="H233" s="33">
        <f ca="1">ROUND(_xlfn.NORM.INV(RAND(),'NO2'!$H$4,'NO2'!$H$6),0)</f>
        <v>24</v>
      </c>
      <c r="I233" s="34" cm="1">
        <f t="array" aca="1" ref="I233" ca="1">ROUND(_xlfn.IFS(C233&lt;=50, C233, C233&lt;=150, 50+(C233-50)*50/(150-50), C233&lt;=350, 100+(C233-150)*100/(350-150), C233&lt;=420, 200+(C233-350)*100/(420-350), TRUE, 300+(C233-420)*100/(500-420)), 1)</f>
        <v>52</v>
      </c>
      <c r="J233" s="35" cm="1">
        <f t="array" aca="1" ref="J233" ca="1">ROUND(_xlfn.IFS(D233&lt;=15.5, D233*50/15.5, D233&lt;=55.4, 50+(D233-15.5)*50/(55.4-15.5), D233&lt;=150.4, 100+(D233-55.4)*100/(150.4-55.4), D233&lt;=250.4, 200+(D233-150.4)*100/(250.4-150.4), TRUE, 300+(D233-250.4)*100/(500-250.4)), 1)</f>
        <v>109.1</v>
      </c>
      <c r="K233" s="34" cm="1">
        <f t="array" aca="1" ref="K233" ca="1">ROUND(_xlfn.IFS(E233&lt;=52, E233*50/52, E233&lt;=180, 50+(E233-52)*50/(180-52), E233&lt;=365, 100+(E233-180)*100/(365-180), E233&lt;=800, 200+(E233-365)*100/(800-365), TRUE, 300+(E233-800)*100/(1200-800)), 1)</f>
        <v>40.4</v>
      </c>
      <c r="L233" s="35" cm="1">
        <f t="array" aca="1" ref="L233" ca="1">ROUND(_xlfn.IFS(F233&lt;=4000,F233*50/4000,F233&lt;=8000,50+(F233-4000)*50/(8000-4000),F233&lt;=15000,100+(F233-8000)*100/(15000-8000),F233&lt;=30000,200+(F233-15000)*100/(30000-15000),TRUE,300+(F233-30000)*100/(45000-30000)),3)</f>
        <v>0.13800000000000001</v>
      </c>
      <c r="M233" s="34" cm="1">
        <f t="array" aca="1" ref="M233" ca="1">ROUND(_xlfn.IFS(G233&lt;=120,G233*50/120,G233&lt;=235,50+(G233-120)*50/(235-120),G233&lt;=400,100+(G233-235)*100/(400-235),G233&lt;=800,200+(G233-400)*100/(800-400),TRUE,300+(G233-800)*100/(1000-800)),1)</f>
        <v>10.4</v>
      </c>
      <c r="N233" s="35" cm="1">
        <f t="array" aca="1" ref="N233" ca="1">ROUND(_xlfn.IFS(H233&lt;=80,H233*50/80,H233&lt;=200,50+(H233-80)*50/(200-80),H233&lt;=1130,100+(H233-200)*100/(1130-200),H233&lt;=2260,200+(H233-1130)*100/(2260-1130),TRUE,300+(H233-2260)*100/(3000-2260)),1)</f>
        <v>15</v>
      </c>
      <c r="O233" s="32">
        <f t="shared" ca="1" si="7"/>
        <v>109.1</v>
      </c>
      <c r="P233" s="33" t="str">
        <f t="shared" ca="1" si="8"/>
        <v>PM2,5</v>
      </c>
      <c r="Q233" s="42" t="str" cm="1">
        <f t="array" aca="1" ref="Q233" ca="1">_xlfn.IFS(O233&lt;=50,"Baik", O233&lt;=100,"Sedang", O233&lt;=200,"Tidak Sehat", O233&lt;=300,"Sangat Tidak Sehat", TRUE,"Berbahaya")</f>
        <v>Tidak Sehat</v>
      </c>
    </row>
    <row r="234" spans="1:17" x14ac:dyDescent="0.25">
      <c r="A234" s="41">
        <v>202307</v>
      </c>
      <c r="B234" s="33" t="s">
        <v>260</v>
      </c>
      <c r="C234" s="32">
        <f ca="1">ROUND('PM10'!$H$8*(-LN(1-RAND()))^(1/'PM10'!$H$7),0)</f>
        <v>56</v>
      </c>
      <c r="D234" s="35">
        <f ca="1">ROUND('PM2,5'!$H$8*(-LN(1-RAND()))^(1/'PM2,5'!$H$7),0)</f>
        <v>51</v>
      </c>
      <c r="E234" s="32">
        <f ca="1">ROUND(_xlfn.NORM.INV(RAND(),'SO2'!$H$4,'SO2'!$H$6),0)</f>
        <v>50</v>
      </c>
      <c r="F234" s="33">
        <f ca="1">ROUND(_xlfn.NORM.INV(RAND(),CO!$H$4,CO!$H$6),0)</f>
        <v>14</v>
      </c>
      <c r="G234" s="34">
        <f ca="1">ROUND('O3'!$H$8*(-LN(1-RAND()))^(1/'O3'!$H$7),0)</f>
        <v>15</v>
      </c>
      <c r="H234" s="33">
        <f ca="1">ROUND(_xlfn.NORM.INV(RAND(),'NO2'!$H$4,'NO2'!$H$6),0)</f>
        <v>30</v>
      </c>
      <c r="I234" s="34" cm="1">
        <f t="array" aca="1" ref="I234" ca="1">ROUND(_xlfn.IFS(C234&lt;=50, C234, C234&lt;=150, 50+(C234-50)*50/(150-50), C234&lt;=350, 100+(C234-150)*100/(350-150), C234&lt;=420, 200+(C234-350)*100/(420-350), TRUE, 300+(C234-420)*100/(500-420)), 1)</f>
        <v>53</v>
      </c>
      <c r="J234" s="35" cm="1">
        <f t="array" aca="1" ref="J234" ca="1">ROUND(_xlfn.IFS(D234&lt;=15.5, D234*50/15.5, D234&lt;=55.4, 50+(D234-15.5)*50/(55.4-15.5), D234&lt;=150.4, 100+(D234-55.4)*100/(150.4-55.4), D234&lt;=250.4, 200+(D234-150.4)*100/(250.4-150.4), TRUE, 300+(D234-250.4)*100/(500-250.4)), 1)</f>
        <v>94.5</v>
      </c>
      <c r="K234" s="34" cm="1">
        <f t="array" aca="1" ref="K234" ca="1">ROUND(_xlfn.IFS(E234&lt;=52, E234*50/52, E234&lt;=180, 50+(E234-52)*50/(180-52), E234&lt;=365, 100+(E234-180)*100/(365-180), E234&lt;=800, 200+(E234-365)*100/(800-365), TRUE, 300+(E234-800)*100/(1200-800)), 1)</f>
        <v>48.1</v>
      </c>
      <c r="L234" s="35" cm="1">
        <f t="array" aca="1" ref="L234" ca="1">ROUND(_xlfn.IFS(F234&lt;=4000,F234*50/4000,F234&lt;=8000,50+(F234-4000)*50/(8000-4000),F234&lt;=15000,100+(F234-8000)*100/(15000-8000),F234&lt;=30000,200+(F234-15000)*100/(30000-15000),TRUE,300+(F234-30000)*100/(45000-30000)),3)</f>
        <v>0.17499999999999999</v>
      </c>
      <c r="M234" s="34" cm="1">
        <f t="array" aca="1" ref="M234" ca="1">ROUND(_xlfn.IFS(G234&lt;=120,G234*50/120,G234&lt;=235,50+(G234-120)*50/(235-120),G234&lt;=400,100+(G234-235)*100/(400-235),G234&lt;=800,200+(G234-400)*100/(800-400),TRUE,300+(G234-800)*100/(1000-800)),1)</f>
        <v>6.3</v>
      </c>
      <c r="N234" s="35" cm="1">
        <f t="array" aca="1" ref="N234" ca="1">ROUND(_xlfn.IFS(H234&lt;=80,H234*50/80,H234&lt;=200,50+(H234-80)*50/(200-80),H234&lt;=1130,100+(H234-200)*100/(1130-200),H234&lt;=2260,200+(H234-1130)*100/(2260-1130),TRUE,300+(H234-2260)*100/(3000-2260)),1)</f>
        <v>18.8</v>
      </c>
      <c r="O234" s="32">
        <f t="shared" ca="1" si="7"/>
        <v>94.5</v>
      </c>
      <c r="P234" s="33" t="str">
        <f t="shared" ca="1" si="8"/>
        <v>PM2,5</v>
      </c>
      <c r="Q234" s="42" t="str" cm="1">
        <f t="array" aca="1" ref="Q234" ca="1">_xlfn.IFS(O234&lt;=50,"Baik", O234&lt;=100,"Sedang", O234&lt;=200,"Tidak Sehat", O234&lt;=300,"Sangat Tidak Sehat", TRUE,"Berbahaya")</f>
        <v>Sedang</v>
      </c>
    </row>
    <row r="235" spans="1:17" x14ac:dyDescent="0.25">
      <c r="A235" s="41">
        <v>202307</v>
      </c>
      <c r="B235" s="33" t="s">
        <v>261</v>
      </c>
      <c r="C235" s="32">
        <f ca="1">ROUND('PM10'!$H$8*(-LN(1-RAND()))^(1/'PM10'!$H$7),0)</f>
        <v>67</v>
      </c>
      <c r="D235" s="35">
        <f ca="1">ROUND('PM2,5'!$H$8*(-LN(1-RAND()))^(1/'PM2,5'!$H$7),0)</f>
        <v>99</v>
      </c>
      <c r="E235" s="32">
        <f ca="1">ROUND(_xlfn.NORM.INV(RAND(),'SO2'!$H$4,'SO2'!$H$6),0)</f>
        <v>39</v>
      </c>
      <c r="F235" s="33">
        <f ca="1">ROUND(_xlfn.NORM.INV(RAND(),CO!$H$4,CO!$H$6),0)</f>
        <v>10</v>
      </c>
      <c r="G235" s="34">
        <f ca="1">ROUND('O3'!$H$8*(-LN(1-RAND()))^(1/'O3'!$H$7),0)</f>
        <v>30</v>
      </c>
      <c r="H235" s="33">
        <f ca="1">ROUND(_xlfn.NORM.INV(RAND(),'NO2'!$H$4,'NO2'!$H$6),0)</f>
        <v>26</v>
      </c>
      <c r="I235" s="34" cm="1">
        <f t="array" aca="1" ref="I235" ca="1">ROUND(_xlfn.IFS(C235&lt;=50, C235, C235&lt;=150, 50+(C235-50)*50/(150-50), C235&lt;=350, 100+(C235-150)*100/(350-150), C235&lt;=420, 200+(C235-350)*100/(420-350), TRUE, 300+(C235-420)*100/(500-420)), 1)</f>
        <v>58.5</v>
      </c>
      <c r="J235" s="35" cm="1">
        <f t="array" aca="1" ref="J235" ca="1">ROUND(_xlfn.IFS(D235&lt;=15.5, D235*50/15.5, D235&lt;=55.4, 50+(D235-15.5)*50/(55.4-15.5), D235&lt;=150.4, 100+(D235-55.4)*100/(150.4-55.4), D235&lt;=250.4, 200+(D235-150.4)*100/(250.4-150.4), TRUE, 300+(D235-250.4)*100/(500-250.4)), 1)</f>
        <v>145.9</v>
      </c>
      <c r="K235" s="34" cm="1">
        <f t="array" aca="1" ref="K235" ca="1">ROUND(_xlfn.IFS(E235&lt;=52, E235*50/52, E235&lt;=180, 50+(E235-52)*50/(180-52), E235&lt;=365, 100+(E235-180)*100/(365-180), E235&lt;=800, 200+(E235-365)*100/(800-365), TRUE, 300+(E235-800)*100/(1200-800)), 1)</f>
        <v>37.5</v>
      </c>
      <c r="L235" s="35" cm="1">
        <f t="array" aca="1" ref="L235" ca="1">ROUND(_xlfn.IFS(F235&lt;=4000,F235*50/4000,F235&lt;=8000,50+(F235-4000)*50/(8000-4000),F235&lt;=15000,100+(F235-8000)*100/(15000-8000),F235&lt;=30000,200+(F235-15000)*100/(30000-15000),TRUE,300+(F235-30000)*100/(45000-30000)),3)</f>
        <v>0.125</v>
      </c>
      <c r="M235" s="34" cm="1">
        <f t="array" aca="1" ref="M235" ca="1">ROUND(_xlfn.IFS(G235&lt;=120,G235*50/120,G235&lt;=235,50+(G235-120)*50/(235-120),G235&lt;=400,100+(G235-235)*100/(400-235),G235&lt;=800,200+(G235-400)*100/(800-400),TRUE,300+(G235-800)*100/(1000-800)),1)</f>
        <v>12.5</v>
      </c>
      <c r="N235" s="35" cm="1">
        <f t="array" aca="1" ref="N235" ca="1">ROUND(_xlfn.IFS(H235&lt;=80,H235*50/80,H235&lt;=200,50+(H235-80)*50/(200-80),H235&lt;=1130,100+(H235-200)*100/(1130-200),H235&lt;=2260,200+(H235-1130)*100/(2260-1130),TRUE,300+(H235-2260)*100/(3000-2260)),1)</f>
        <v>16.3</v>
      </c>
      <c r="O235" s="32">
        <f t="shared" ca="1" si="7"/>
        <v>145.9</v>
      </c>
      <c r="P235" s="33" t="str">
        <f t="shared" ca="1" si="8"/>
        <v>PM2,5</v>
      </c>
      <c r="Q235" s="42" t="str" cm="1">
        <f t="array" aca="1" ref="Q235" ca="1">_xlfn.IFS(O235&lt;=50,"Baik", O235&lt;=100,"Sedang", O235&lt;=200,"Tidak Sehat", O235&lt;=300,"Sangat Tidak Sehat", TRUE,"Berbahaya")</f>
        <v>Tidak Sehat</v>
      </c>
    </row>
    <row r="236" spans="1:17" x14ac:dyDescent="0.25">
      <c r="A236" s="41">
        <v>202307</v>
      </c>
      <c r="B236" s="33" t="s">
        <v>262</v>
      </c>
      <c r="C236" s="32">
        <f ca="1">ROUND('PM10'!$H$8*(-LN(1-RAND()))^(1/'PM10'!$H$7),0)</f>
        <v>46</v>
      </c>
      <c r="D236" s="35">
        <f ca="1">ROUND('PM2,5'!$H$8*(-LN(1-RAND()))^(1/'PM2,5'!$H$7),0)</f>
        <v>96</v>
      </c>
      <c r="E236" s="32">
        <f ca="1">ROUND(_xlfn.NORM.INV(RAND(),'SO2'!$H$4,'SO2'!$H$6),0)</f>
        <v>35</v>
      </c>
      <c r="F236" s="33">
        <f ca="1">ROUND(_xlfn.NORM.INV(RAND(),CO!$H$4,CO!$H$6),0)</f>
        <v>11</v>
      </c>
      <c r="G236" s="34">
        <f ca="1">ROUND('O3'!$H$8*(-LN(1-RAND()))^(1/'O3'!$H$7),0)</f>
        <v>27</v>
      </c>
      <c r="H236" s="33">
        <f ca="1">ROUND(_xlfn.NORM.INV(RAND(),'NO2'!$H$4,'NO2'!$H$6),0)</f>
        <v>20</v>
      </c>
      <c r="I236" s="34" cm="1">
        <f t="array" aca="1" ref="I236" ca="1">ROUND(_xlfn.IFS(C236&lt;=50, C236, C236&lt;=150, 50+(C236-50)*50/(150-50), C236&lt;=350, 100+(C236-150)*100/(350-150), C236&lt;=420, 200+(C236-350)*100/(420-350), TRUE, 300+(C236-420)*100/(500-420)), 1)</f>
        <v>46</v>
      </c>
      <c r="J236" s="35" cm="1">
        <f t="array" aca="1" ref="J236" ca="1">ROUND(_xlfn.IFS(D236&lt;=15.5, D236*50/15.5, D236&lt;=55.4, 50+(D236-15.5)*50/(55.4-15.5), D236&lt;=150.4, 100+(D236-55.4)*100/(150.4-55.4), D236&lt;=250.4, 200+(D236-150.4)*100/(250.4-150.4), TRUE, 300+(D236-250.4)*100/(500-250.4)), 1)</f>
        <v>142.69999999999999</v>
      </c>
      <c r="K236" s="34" cm="1">
        <f t="array" aca="1" ref="K236" ca="1">ROUND(_xlfn.IFS(E236&lt;=52, E236*50/52, E236&lt;=180, 50+(E236-52)*50/(180-52), E236&lt;=365, 100+(E236-180)*100/(365-180), E236&lt;=800, 200+(E236-365)*100/(800-365), TRUE, 300+(E236-800)*100/(1200-800)), 1)</f>
        <v>33.700000000000003</v>
      </c>
      <c r="L236" s="35" cm="1">
        <f t="array" aca="1" ref="L236" ca="1">ROUND(_xlfn.IFS(F236&lt;=4000,F236*50/4000,F236&lt;=8000,50+(F236-4000)*50/(8000-4000),F236&lt;=15000,100+(F236-8000)*100/(15000-8000),F236&lt;=30000,200+(F236-15000)*100/(30000-15000),TRUE,300+(F236-30000)*100/(45000-30000)),3)</f>
        <v>0.13800000000000001</v>
      </c>
      <c r="M236" s="34" cm="1">
        <f t="array" aca="1" ref="M236" ca="1">ROUND(_xlfn.IFS(G236&lt;=120,G236*50/120,G236&lt;=235,50+(G236-120)*50/(235-120),G236&lt;=400,100+(G236-235)*100/(400-235),G236&lt;=800,200+(G236-400)*100/(800-400),TRUE,300+(G236-800)*100/(1000-800)),1)</f>
        <v>11.3</v>
      </c>
      <c r="N236" s="35" cm="1">
        <f t="array" aca="1" ref="N236" ca="1">ROUND(_xlfn.IFS(H236&lt;=80,H236*50/80,H236&lt;=200,50+(H236-80)*50/(200-80),H236&lt;=1130,100+(H236-200)*100/(1130-200),H236&lt;=2260,200+(H236-1130)*100/(2260-1130),TRUE,300+(H236-2260)*100/(3000-2260)),1)</f>
        <v>12.5</v>
      </c>
      <c r="O236" s="32">
        <f t="shared" ca="1" si="7"/>
        <v>142.69999999999999</v>
      </c>
      <c r="P236" s="33" t="str">
        <f t="shared" ca="1" si="8"/>
        <v>PM2,5</v>
      </c>
      <c r="Q236" s="42" t="str" cm="1">
        <f t="array" aca="1" ref="Q236" ca="1">_xlfn.IFS(O236&lt;=50,"Baik", O236&lt;=100,"Sedang", O236&lt;=200,"Tidak Sehat", O236&lt;=300,"Sangat Tidak Sehat", TRUE,"Berbahaya")</f>
        <v>Tidak Sehat</v>
      </c>
    </row>
    <row r="237" spans="1:17" x14ac:dyDescent="0.25">
      <c r="A237" s="41">
        <v>202307</v>
      </c>
      <c r="B237" s="33" t="s">
        <v>263</v>
      </c>
      <c r="C237" s="32">
        <f ca="1">ROUND('PM10'!$H$8*(-LN(1-RAND()))^(1/'PM10'!$H$7),0)</f>
        <v>63</v>
      </c>
      <c r="D237" s="35">
        <f ca="1">ROUND('PM2,5'!$H$8*(-LN(1-RAND()))^(1/'PM2,5'!$H$7),0)</f>
        <v>118</v>
      </c>
      <c r="E237" s="32">
        <f ca="1">ROUND(_xlfn.NORM.INV(RAND(),'SO2'!$H$4,'SO2'!$H$6),0)</f>
        <v>45</v>
      </c>
      <c r="F237" s="33">
        <f ca="1">ROUND(_xlfn.NORM.INV(RAND(),CO!$H$4,CO!$H$6),0)</f>
        <v>7</v>
      </c>
      <c r="G237" s="34">
        <f ca="1">ROUND('O3'!$H$8*(-LN(1-RAND()))^(1/'O3'!$H$7),0)</f>
        <v>13</v>
      </c>
      <c r="H237" s="33">
        <f ca="1">ROUND(_xlfn.NORM.INV(RAND(),'NO2'!$H$4,'NO2'!$H$6),0)</f>
        <v>25</v>
      </c>
      <c r="I237" s="34" cm="1">
        <f t="array" aca="1" ref="I237" ca="1">ROUND(_xlfn.IFS(C237&lt;=50, C237, C237&lt;=150, 50+(C237-50)*50/(150-50), C237&lt;=350, 100+(C237-150)*100/(350-150), C237&lt;=420, 200+(C237-350)*100/(420-350), TRUE, 300+(C237-420)*100/(500-420)), 1)</f>
        <v>56.5</v>
      </c>
      <c r="J237" s="35" cm="1">
        <f t="array" aca="1" ref="J237" ca="1">ROUND(_xlfn.IFS(D237&lt;=15.5, D237*50/15.5, D237&lt;=55.4, 50+(D237-15.5)*50/(55.4-15.5), D237&lt;=150.4, 100+(D237-55.4)*100/(150.4-55.4), D237&lt;=250.4, 200+(D237-150.4)*100/(250.4-150.4), TRUE, 300+(D237-250.4)*100/(500-250.4)), 1)</f>
        <v>165.9</v>
      </c>
      <c r="K237" s="34" cm="1">
        <f t="array" aca="1" ref="K237" ca="1">ROUND(_xlfn.IFS(E237&lt;=52, E237*50/52, E237&lt;=180, 50+(E237-52)*50/(180-52), E237&lt;=365, 100+(E237-180)*100/(365-180), E237&lt;=800, 200+(E237-365)*100/(800-365), TRUE, 300+(E237-800)*100/(1200-800)), 1)</f>
        <v>43.3</v>
      </c>
      <c r="L237" s="35" cm="1">
        <f t="array" aca="1" ref="L237" ca="1">ROUND(_xlfn.IFS(F237&lt;=4000,F237*50/4000,F237&lt;=8000,50+(F237-4000)*50/(8000-4000),F237&lt;=15000,100+(F237-8000)*100/(15000-8000),F237&lt;=30000,200+(F237-15000)*100/(30000-15000),TRUE,300+(F237-30000)*100/(45000-30000)),3)</f>
        <v>8.7999999999999995E-2</v>
      </c>
      <c r="M237" s="34" cm="1">
        <f t="array" aca="1" ref="M237" ca="1">ROUND(_xlfn.IFS(G237&lt;=120,G237*50/120,G237&lt;=235,50+(G237-120)*50/(235-120),G237&lt;=400,100+(G237-235)*100/(400-235),G237&lt;=800,200+(G237-400)*100/(800-400),TRUE,300+(G237-800)*100/(1000-800)),1)</f>
        <v>5.4</v>
      </c>
      <c r="N237" s="35" cm="1">
        <f t="array" aca="1" ref="N237" ca="1">ROUND(_xlfn.IFS(H237&lt;=80,H237*50/80,H237&lt;=200,50+(H237-80)*50/(200-80),H237&lt;=1130,100+(H237-200)*100/(1130-200),H237&lt;=2260,200+(H237-1130)*100/(2260-1130),TRUE,300+(H237-2260)*100/(3000-2260)),1)</f>
        <v>15.6</v>
      </c>
      <c r="O237" s="32">
        <f t="shared" ca="1" si="7"/>
        <v>165.9</v>
      </c>
      <c r="P237" s="33" t="str">
        <f t="shared" ca="1" si="8"/>
        <v>PM2,5</v>
      </c>
      <c r="Q237" s="42" t="str" cm="1">
        <f t="array" aca="1" ref="Q237" ca="1">_xlfn.IFS(O237&lt;=50,"Baik", O237&lt;=100,"Sedang", O237&lt;=200,"Tidak Sehat", O237&lt;=300,"Sangat Tidak Sehat", TRUE,"Berbahaya")</f>
        <v>Tidak Sehat</v>
      </c>
    </row>
    <row r="238" spans="1:17" x14ac:dyDescent="0.25">
      <c r="A238" s="41">
        <v>202307</v>
      </c>
      <c r="B238" s="33" t="s">
        <v>264</v>
      </c>
      <c r="C238" s="32">
        <f ca="1">ROUND('PM10'!$H$8*(-LN(1-RAND()))^(1/'PM10'!$H$7),0)</f>
        <v>39</v>
      </c>
      <c r="D238" s="35">
        <f ca="1">ROUND('PM2,5'!$H$8*(-LN(1-RAND()))^(1/'PM2,5'!$H$7),0)</f>
        <v>73</v>
      </c>
      <c r="E238" s="32">
        <f ca="1">ROUND(_xlfn.NORM.INV(RAND(),'SO2'!$H$4,'SO2'!$H$6),0)</f>
        <v>49</v>
      </c>
      <c r="F238" s="33">
        <f ca="1">ROUND(_xlfn.NORM.INV(RAND(),CO!$H$4,CO!$H$6),0)</f>
        <v>9</v>
      </c>
      <c r="G238" s="34">
        <f ca="1">ROUND('O3'!$H$8*(-LN(1-RAND()))^(1/'O3'!$H$7),0)</f>
        <v>35</v>
      </c>
      <c r="H238" s="33">
        <f ca="1">ROUND(_xlfn.NORM.INV(RAND(),'NO2'!$H$4,'NO2'!$H$6),0)</f>
        <v>12</v>
      </c>
      <c r="I238" s="34" cm="1">
        <f t="array" aca="1" ref="I238" ca="1">ROUND(_xlfn.IFS(C238&lt;=50, C238, C238&lt;=150, 50+(C238-50)*50/(150-50), C238&lt;=350, 100+(C238-150)*100/(350-150), C238&lt;=420, 200+(C238-350)*100/(420-350), TRUE, 300+(C238-420)*100/(500-420)), 1)</f>
        <v>39</v>
      </c>
      <c r="J238" s="35" cm="1">
        <f t="array" aca="1" ref="J238" ca="1">ROUND(_xlfn.IFS(D238&lt;=15.5, D238*50/15.5, D238&lt;=55.4, 50+(D238-15.5)*50/(55.4-15.5), D238&lt;=150.4, 100+(D238-55.4)*100/(150.4-55.4), D238&lt;=250.4, 200+(D238-150.4)*100/(250.4-150.4), TRUE, 300+(D238-250.4)*100/(500-250.4)), 1)</f>
        <v>118.5</v>
      </c>
      <c r="K238" s="34" cm="1">
        <f t="array" aca="1" ref="K238" ca="1">ROUND(_xlfn.IFS(E238&lt;=52, E238*50/52, E238&lt;=180, 50+(E238-52)*50/(180-52), E238&lt;=365, 100+(E238-180)*100/(365-180), E238&lt;=800, 200+(E238-365)*100/(800-365), TRUE, 300+(E238-800)*100/(1200-800)), 1)</f>
        <v>47.1</v>
      </c>
      <c r="L238" s="35" cm="1">
        <f t="array" aca="1" ref="L238" ca="1">ROUND(_xlfn.IFS(F238&lt;=4000,F238*50/4000,F238&lt;=8000,50+(F238-4000)*50/(8000-4000),F238&lt;=15000,100+(F238-8000)*100/(15000-8000),F238&lt;=30000,200+(F238-15000)*100/(30000-15000),TRUE,300+(F238-30000)*100/(45000-30000)),3)</f>
        <v>0.113</v>
      </c>
      <c r="M238" s="34" cm="1">
        <f t="array" aca="1" ref="M238" ca="1">ROUND(_xlfn.IFS(G238&lt;=120,G238*50/120,G238&lt;=235,50+(G238-120)*50/(235-120),G238&lt;=400,100+(G238-235)*100/(400-235),G238&lt;=800,200+(G238-400)*100/(800-400),TRUE,300+(G238-800)*100/(1000-800)),1)</f>
        <v>14.6</v>
      </c>
      <c r="N238" s="35" cm="1">
        <f t="array" aca="1" ref="N238" ca="1">ROUND(_xlfn.IFS(H238&lt;=80,H238*50/80,H238&lt;=200,50+(H238-80)*50/(200-80),H238&lt;=1130,100+(H238-200)*100/(1130-200),H238&lt;=2260,200+(H238-1130)*100/(2260-1130),TRUE,300+(H238-2260)*100/(3000-2260)),1)</f>
        <v>7.5</v>
      </c>
      <c r="O238" s="32">
        <f t="shared" ca="1" si="7"/>
        <v>118.5</v>
      </c>
      <c r="P238" s="33" t="str">
        <f t="shared" ca="1" si="8"/>
        <v>PM2,5</v>
      </c>
      <c r="Q238" s="42" t="str" cm="1">
        <f t="array" aca="1" ref="Q238" ca="1">_xlfn.IFS(O238&lt;=50,"Baik", O238&lt;=100,"Sedang", O238&lt;=200,"Tidak Sehat", O238&lt;=300,"Sangat Tidak Sehat", TRUE,"Berbahaya")</f>
        <v>Tidak Sehat</v>
      </c>
    </row>
    <row r="239" spans="1:17" x14ac:dyDescent="0.25">
      <c r="A239" s="41">
        <v>202307</v>
      </c>
      <c r="B239" s="33" t="s">
        <v>265</v>
      </c>
      <c r="C239" s="32">
        <f ca="1">ROUND('PM10'!$H$8*(-LN(1-RAND()))^(1/'PM10'!$H$7),0)</f>
        <v>23</v>
      </c>
      <c r="D239" s="35">
        <f ca="1">ROUND('PM2,5'!$H$8*(-LN(1-RAND()))^(1/'PM2,5'!$H$7),0)</f>
        <v>58</v>
      </c>
      <c r="E239" s="32">
        <f ca="1">ROUND(_xlfn.NORM.INV(RAND(),'SO2'!$H$4,'SO2'!$H$6),0)</f>
        <v>40</v>
      </c>
      <c r="F239" s="33">
        <f ca="1">ROUND(_xlfn.NORM.INV(RAND(),CO!$H$4,CO!$H$6),0)</f>
        <v>13</v>
      </c>
      <c r="G239" s="34">
        <f ca="1">ROUND('O3'!$H$8*(-LN(1-RAND()))^(1/'O3'!$H$7),0)</f>
        <v>26</v>
      </c>
      <c r="H239" s="33">
        <f ca="1">ROUND(_xlfn.NORM.INV(RAND(),'NO2'!$H$4,'NO2'!$H$6),0)</f>
        <v>26</v>
      </c>
      <c r="I239" s="34" cm="1">
        <f t="array" aca="1" ref="I239" ca="1">ROUND(_xlfn.IFS(C239&lt;=50, C239, C239&lt;=150, 50+(C239-50)*50/(150-50), C239&lt;=350, 100+(C239-150)*100/(350-150), C239&lt;=420, 200+(C239-350)*100/(420-350), TRUE, 300+(C239-420)*100/(500-420)), 1)</f>
        <v>23</v>
      </c>
      <c r="J239" s="35" cm="1">
        <f t="array" aca="1" ref="J239" ca="1">ROUND(_xlfn.IFS(D239&lt;=15.5, D239*50/15.5, D239&lt;=55.4, 50+(D239-15.5)*50/(55.4-15.5), D239&lt;=150.4, 100+(D239-55.4)*100/(150.4-55.4), D239&lt;=250.4, 200+(D239-150.4)*100/(250.4-150.4), TRUE, 300+(D239-250.4)*100/(500-250.4)), 1)</f>
        <v>102.7</v>
      </c>
      <c r="K239" s="34" cm="1">
        <f t="array" aca="1" ref="K239" ca="1">ROUND(_xlfn.IFS(E239&lt;=52, E239*50/52, E239&lt;=180, 50+(E239-52)*50/(180-52), E239&lt;=365, 100+(E239-180)*100/(365-180), E239&lt;=800, 200+(E239-365)*100/(800-365), TRUE, 300+(E239-800)*100/(1200-800)), 1)</f>
        <v>38.5</v>
      </c>
      <c r="L239" s="35" cm="1">
        <f t="array" aca="1" ref="L239" ca="1">ROUND(_xlfn.IFS(F239&lt;=4000,F239*50/4000,F239&lt;=8000,50+(F239-4000)*50/(8000-4000),F239&lt;=15000,100+(F239-8000)*100/(15000-8000),F239&lt;=30000,200+(F239-15000)*100/(30000-15000),TRUE,300+(F239-30000)*100/(45000-30000)),3)</f>
        <v>0.16300000000000001</v>
      </c>
      <c r="M239" s="34" cm="1">
        <f t="array" aca="1" ref="M239" ca="1">ROUND(_xlfn.IFS(G239&lt;=120,G239*50/120,G239&lt;=235,50+(G239-120)*50/(235-120),G239&lt;=400,100+(G239-235)*100/(400-235),G239&lt;=800,200+(G239-400)*100/(800-400),TRUE,300+(G239-800)*100/(1000-800)),1)</f>
        <v>10.8</v>
      </c>
      <c r="N239" s="35" cm="1">
        <f t="array" aca="1" ref="N239" ca="1">ROUND(_xlfn.IFS(H239&lt;=80,H239*50/80,H239&lt;=200,50+(H239-80)*50/(200-80),H239&lt;=1130,100+(H239-200)*100/(1130-200),H239&lt;=2260,200+(H239-1130)*100/(2260-1130),TRUE,300+(H239-2260)*100/(3000-2260)),1)</f>
        <v>16.3</v>
      </c>
      <c r="O239" s="32">
        <f t="shared" ca="1" si="7"/>
        <v>102.7</v>
      </c>
      <c r="P239" s="33" t="str">
        <f t="shared" ca="1" si="8"/>
        <v>PM2,5</v>
      </c>
      <c r="Q239" s="42" t="str" cm="1">
        <f t="array" aca="1" ref="Q239" ca="1">_xlfn.IFS(O239&lt;=50,"Baik", O239&lt;=100,"Sedang", O239&lt;=200,"Tidak Sehat", O239&lt;=300,"Sangat Tidak Sehat", TRUE,"Berbahaya")</f>
        <v>Tidak Sehat</v>
      </c>
    </row>
    <row r="240" spans="1:17" x14ac:dyDescent="0.25">
      <c r="A240" s="41">
        <v>202307</v>
      </c>
      <c r="B240" s="33" t="s">
        <v>266</v>
      </c>
      <c r="C240" s="32">
        <f ca="1">ROUND('PM10'!$H$8*(-LN(1-RAND()))^(1/'PM10'!$H$7),0)</f>
        <v>52</v>
      </c>
      <c r="D240" s="35">
        <f ca="1">ROUND('PM2,5'!$H$8*(-LN(1-RAND()))^(1/'PM2,5'!$H$7),0)</f>
        <v>100</v>
      </c>
      <c r="E240" s="32">
        <f ca="1">ROUND(_xlfn.NORM.INV(RAND(),'SO2'!$H$4,'SO2'!$H$6),0)</f>
        <v>44</v>
      </c>
      <c r="F240" s="33">
        <f ca="1">ROUND(_xlfn.NORM.INV(RAND(),CO!$H$4,CO!$H$6),0)</f>
        <v>5</v>
      </c>
      <c r="G240" s="34">
        <f ca="1">ROUND('O3'!$H$8*(-LN(1-RAND()))^(1/'O3'!$H$7),0)</f>
        <v>29</v>
      </c>
      <c r="H240" s="33">
        <f ca="1">ROUND(_xlfn.NORM.INV(RAND(),'NO2'!$H$4,'NO2'!$H$6),0)</f>
        <v>34</v>
      </c>
      <c r="I240" s="34" cm="1">
        <f t="array" aca="1" ref="I240" ca="1">ROUND(_xlfn.IFS(C240&lt;=50, C240, C240&lt;=150, 50+(C240-50)*50/(150-50), C240&lt;=350, 100+(C240-150)*100/(350-150), C240&lt;=420, 200+(C240-350)*100/(420-350), TRUE, 300+(C240-420)*100/(500-420)), 1)</f>
        <v>51</v>
      </c>
      <c r="J240" s="35" cm="1">
        <f t="array" aca="1" ref="J240" ca="1">ROUND(_xlfn.IFS(D240&lt;=15.5, D240*50/15.5, D240&lt;=55.4, 50+(D240-15.5)*50/(55.4-15.5), D240&lt;=150.4, 100+(D240-55.4)*100/(150.4-55.4), D240&lt;=250.4, 200+(D240-150.4)*100/(250.4-150.4), TRUE, 300+(D240-250.4)*100/(500-250.4)), 1)</f>
        <v>146.9</v>
      </c>
      <c r="K240" s="34" cm="1">
        <f t="array" aca="1" ref="K240" ca="1">ROUND(_xlfn.IFS(E240&lt;=52, E240*50/52, E240&lt;=180, 50+(E240-52)*50/(180-52), E240&lt;=365, 100+(E240-180)*100/(365-180), E240&lt;=800, 200+(E240-365)*100/(800-365), TRUE, 300+(E240-800)*100/(1200-800)), 1)</f>
        <v>42.3</v>
      </c>
      <c r="L240" s="35" cm="1">
        <f t="array" aca="1" ref="L240" ca="1">ROUND(_xlfn.IFS(F240&lt;=4000,F240*50/4000,F240&lt;=8000,50+(F240-4000)*50/(8000-4000),F240&lt;=15000,100+(F240-8000)*100/(15000-8000),F240&lt;=30000,200+(F240-15000)*100/(30000-15000),TRUE,300+(F240-30000)*100/(45000-30000)),3)</f>
        <v>6.3E-2</v>
      </c>
      <c r="M240" s="34" cm="1">
        <f t="array" aca="1" ref="M240" ca="1">ROUND(_xlfn.IFS(G240&lt;=120,G240*50/120,G240&lt;=235,50+(G240-120)*50/(235-120),G240&lt;=400,100+(G240-235)*100/(400-235),G240&lt;=800,200+(G240-400)*100/(800-400),TRUE,300+(G240-800)*100/(1000-800)),1)</f>
        <v>12.1</v>
      </c>
      <c r="N240" s="35" cm="1">
        <f t="array" aca="1" ref="N240" ca="1">ROUND(_xlfn.IFS(H240&lt;=80,H240*50/80,H240&lt;=200,50+(H240-80)*50/(200-80),H240&lt;=1130,100+(H240-200)*100/(1130-200),H240&lt;=2260,200+(H240-1130)*100/(2260-1130),TRUE,300+(H240-2260)*100/(3000-2260)),1)</f>
        <v>21.3</v>
      </c>
      <c r="O240" s="32">
        <f t="shared" ca="1" si="7"/>
        <v>146.9</v>
      </c>
      <c r="P240" s="33" t="str">
        <f t="shared" ca="1" si="8"/>
        <v>PM2,5</v>
      </c>
      <c r="Q240" s="42" t="str" cm="1">
        <f t="array" aca="1" ref="Q240" ca="1">_xlfn.IFS(O240&lt;=50,"Baik", O240&lt;=100,"Sedang", O240&lt;=200,"Tidak Sehat", O240&lt;=300,"Sangat Tidak Sehat", TRUE,"Berbahaya")</f>
        <v>Tidak Sehat</v>
      </c>
    </row>
    <row r="241" spans="1:17" x14ac:dyDescent="0.25">
      <c r="A241" s="41">
        <v>202307</v>
      </c>
      <c r="B241" s="33" t="s">
        <v>267</v>
      </c>
      <c r="C241" s="32">
        <f ca="1">ROUND('PM10'!$H$8*(-LN(1-RAND()))^(1/'PM10'!$H$7),0)</f>
        <v>36</v>
      </c>
      <c r="D241" s="35">
        <f ca="1">ROUND('PM2,5'!$H$8*(-LN(1-RAND()))^(1/'PM2,5'!$H$7),0)</f>
        <v>67</v>
      </c>
      <c r="E241" s="32">
        <f ca="1">ROUND(_xlfn.NORM.INV(RAND(),'SO2'!$H$4,'SO2'!$H$6),0)</f>
        <v>42</v>
      </c>
      <c r="F241" s="33">
        <f ca="1">ROUND(_xlfn.NORM.INV(RAND(),CO!$H$4,CO!$H$6),0)</f>
        <v>12</v>
      </c>
      <c r="G241" s="34">
        <f ca="1">ROUND('O3'!$H$8*(-LN(1-RAND()))^(1/'O3'!$H$7),0)</f>
        <v>42</v>
      </c>
      <c r="H241" s="33">
        <f ca="1">ROUND(_xlfn.NORM.INV(RAND(),'NO2'!$H$4,'NO2'!$H$6),0)</f>
        <v>23</v>
      </c>
      <c r="I241" s="34" cm="1">
        <f t="array" aca="1" ref="I241" ca="1">ROUND(_xlfn.IFS(C241&lt;=50, C241, C241&lt;=150, 50+(C241-50)*50/(150-50), C241&lt;=350, 100+(C241-150)*100/(350-150), C241&lt;=420, 200+(C241-350)*100/(420-350), TRUE, 300+(C241-420)*100/(500-420)), 1)</f>
        <v>36</v>
      </c>
      <c r="J241" s="35" cm="1">
        <f t="array" aca="1" ref="J241" ca="1">ROUND(_xlfn.IFS(D241&lt;=15.5, D241*50/15.5, D241&lt;=55.4, 50+(D241-15.5)*50/(55.4-15.5), D241&lt;=150.4, 100+(D241-55.4)*100/(150.4-55.4), D241&lt;=250.4, 200+(D241-150.4)*100/(250.4-150.4), TRUE, 300+(D241-250.4)*100/(500-250.4)), 1)</f>
        <v>112.2</v>
      </c>
      <c r="K241" s="34" cm="1">
        <f t="array" aca="1" ref="K241" ca="1">ROUND(_xlfn.IFS(E241&lt;=52, E241*50/52, E241&lt;=180, 50+(E241-52)*50/(180-52), E241&lt;=365, 100+(E241-180)*100/(365-180), E241&lt;=800, 200+(E241-365)*100/(800-365), TRUE, 300+(E241-800)*100/(1200-800)), 1)</f>
        <v>40.4</v>
      </c>
      <c r="L241" s="35" cm="1">
        <f t="array" aca="1" ref="L241" ca="1">ROUND(_xlfn.IFS(F241&lt;=4000,F241*50/4000,F241&lt;=8000,50+(F241-4000)*50/(8000-4000),F241&lt;=15000,100+(F241-8000)*100/(15000-8000),F241&lt;=30000,200+(F241-15000)*100/(30000-15000),TRUE,300+(F241-30000)*100/(45000-30000)),3)</f>
        <v>0.15</v>
      </c>
      <c r="M241" s="34" cm="1">
        <f t="array" aca="1" ref="M241" ca="1">ROUND(_xlfn.IFS(G241&lt;=120,G241*50/120,G241&lt;=235,50+(G241-120)*50/(235-120),G241&lt;=400,100+(G241-235)*100/(400-235),G241&lt;=800,200+(G241-400)*100/(800-400),TRUE,300+(G241-800)*100/(1000-800)),1)</f>
        <v>17.5</v>
      </c>
      <c r="N241" s="35" cm="1">
        <f t="array" aca="1" ref="N241" ca="1">ROUND(_xlfn.IFS(H241&lt;=80,H241*50/80,H241&lt;=200,50+(H241-80)*50/(200-80),H241&lt;=1130,100+(H241-200)*100/(1130-200),H241&lt;=2260,200+(H241-1130)*100/(2260-1130),TRUE,300+(H241-2260)*100/(3000-2260)),1)</f>
        <v>14.4</v>
      </c>
      <c r="O241" s="32">
        <f t="shared" ca="1" si="7"/>
        <v>112.2</v>
      </c>
      <c r="P241" s="33" t="str">
        <f t="shared" ca="1" si="8"/>
        <v>PM2,5</v>
      </c>
      <c r="Q241" s="42" t="str" cm="1">
        <f t="array" aca="1" ref="Q241" ca="1">_xlfn.IFS(O241&lt;=50,"Baik", O241&lt;=100,"Sedang", O241&lt;=200,"Tidak Sehat", O241&lt;=300,"Sangat Tidak Sehat", TRUE,"Berbahaya")</f>
        <v>Tidak Sehat</v>
      </c>
    </row>
    <row r="242" spans="1:17" x14ac:dyDescent="0.25">
      <c r="A242" s="41">
        <v>202307</v>
      </c>
      <c r="B242" s="33" t="s">
        <v>268</v>
      </c>
      <c r="C242" s="32">
        <f ca="1">ROUND('PM10'!$H$8*(-LN(1-RAND()))^(1/'PM10'!$H$7),0)</f>
        <v>29</v>
      </c>
      <c r="D242" s="35">
        <f ca="1">ROUND('PM2,5'!$H$8*(-LN(1-RAND()))^(1/'PM2,5'!$H$7),0)</f>
        <v>47</v>
      </c>
      <c r="E242" s="32">
        <f ca="1">ROUND(_xlfn.NORM.INV(RAND(),'SO2'!$H$4,'SO2'!$H$6),0)</f>
        <v>47</v>
      </c>
      <c r="F242" s="33">
        <f ca="1">ROUND(_xlfn.NORM.INV(RAND(),CO!$H$4,CO!$H$6),0)</f>
        <v>9</v>
      </c>
      <c r="G242" s="34">
        <f ca="1">ROUND('O3'!$H$8*(-LN(1-RAND()))^(1/'O3'!$H$7),0)</f>
        <v>29</v>
      </c>
      <c r="H242" s="33">
        <f ca="1">ROUND(_xlfn.NORM.INV(RAND(),'NO2'!$H$4,'NO2'!$H$6),0)</f>
        <v>20</v>
      </c>
      <c r="I242" s="34" cm="1">
        <f t="array" aca="1" ref="I242" ca="1">ROUND(_xlfn.IFS(C242&lt;=50, C242, C242&lt;=150, 50+(C242-50)*50/(150-50), C242&lt;=350, 100+(C242-150)*100/(350-150), C242&lt;=420, 200+(C242-350)*100/(420-350), TRUE, 300+(C242-420)*100/(500-420)), 1)</f>
        <v>29</v>
      </c>
      <c r="J242" s="35" cm="1">
        <f t="array" aca="1" ref="J242" ca="1">ROUND(_xlfn.IFS(D242&lt;=15.5, D242*50/15.5, D242&lt;=55.4, 50+(D242-15.5)*50/(55.4-15.5), D242&lt;=150.4, 100+(D242-55.4)*100/(150.4-55.4), D242&lt;=250.4, 200+(D242-150.4)*100/(250.4-150.4), TRUE, 300+(D242-250.4)*100/(500-250.4)), 1)</f>
        <v>89.5</v>
      </c>
      <c r="K242" s="34" cm="1">
        <f t="array" aca="1" ref="K242" ca="1">ROUND(_xlfn.IFS(E242&lt;=52, E242*50/52, E242&lt;=180, 50+(E242-52)*50/(180-52), E242&lt;=365, 100+(E242-180)*100/(365-180), E242&lt;=800, 200+(E242-365)*100/(800-365), TRUE, 300+(E242-800)*100/(1200-800)), 1)</f>
        <v>45.2</v>
      </c>
      <c r="L242" s="35" cm="1">
        <f t="array" aca="1" ref="L242" ca="1">ROUND(_xlfn.IFS(F242&lt;=4000,F242*50/4000,F242&lt;=8000,50+(F242-4000)*50/(8000-4000),F242&lt;=15000,100+(F242-8000)*100/(15000-8000),F242&lt;=30000,200+(F242-15000)*100/(30000-15000),TRUE,300+(F242-30000)*100/(45000-30000)),3)</f>
        <v>0.113</v>
      </c>
      <c r="M242" s="34" cm="1">
        <f t="array" aca="1" ref="M242" ca="1">ROUND(_xlfn.IFS(G242&lt;=120,G242*50/120,G242&lt;=235,50+(G242-120)*50/(235-120),G242&lt;=400,100+(G242-235)*100/(400-235),G242&lt;=800,200+(G242-400)*100/(800-400),TRUE,300+(G242-800)*100/(1000-800)),1)</f>
        <v>12.1</v>
      </c>
      <c r="N242" s="35" cm="1">
        <f t="array" aca="1" ref="N242" ca="1">ROUND(_xlfn.IFS(H242&lt;=80,H242*50/80,H242&lt;=200,50+(H242-80)*50/(200-80),H242&lt;=1130,100+(H242-200)*100/(1130-200),H242&lt;=2260,200+(H242-1130)*100/(2260-1130),TRUE,300+(H242-2260)*100/(3000-2260)),1)</f>
        <v>12.5</v>
      </c>
      <c r="O242" s="32">
        <f t="shared" ca="1" si="7"/>
        <v>89.5</v>
      </c>
      <c r="P242" s="33" t="str">
        <f t="shared" ca="1" si="8"/>
        <v>PM2,5</v>
      </c>
      <c r="Q242" s="42" t="str" cm="1">
        <f t="array" aca="1" ref="Q242" ca="1">_xlfn.IFS(O242&lt;=50,"Baik", O242&lt;=100,"Sedang", O242&lt;=200,"Tidak Sehat", O242&lt;=300,"Sangat Tidak Sehat", TRUE,"Berbahaya")</f>
        <v>Sedang</v>
      </c>
    </row>
    <row r="243" spans="1:17" x14ac:dyDescent="0.25">
      <c r="A243" s="41">
        <v>202307</v>
      </c>
      <c r="B243" s="33" t="s">
        <v>269</v>
      </c>
      <c r="C243" s="32">
        <f ca="1">ROUND('PM10'!$H$8*(-LN(1-RAND()))^(1/'PM10'!$H$7),0)</f>
        <v>48</v>
      </c>
      <c r="D243" s="35">
        <f ca="1">ROUND('PM2,5'!$H$8*(-LN(1-RAND()))^(1/'PM2,5'!$H$7),0)</f>
        <v>48</v>
      </c>
      <c r="E243" s="32">
        <f ca="1">ROUND(_xlfn.NORM.INV(RAND(),'SO2'!$H$4,'SO2'!$H$6),0)</f>
        <v>51</v>
      </c>
      <c r="F243" s="33">
        <f ca="1">ROUND(_xlfn.NORM.INV(RAND(),CO!$H$4,CO!$H$6),0)</f>
        <v>9</v>
      </c>
      <c r="G243" s="34">
        <f ca="1">ROUND('O3'!$H$8*(-LN(1-RAND()))^(1/'O3'!$H$7),0)</f>
        <v>32</v>
      </c>
      <c r="H243" s="33">
        <f ca="1">ROUND(_xlfn.NORM.INV(RAND(),'NO2'!$H$4,'NO2'!$H$6),0)</f>
        <v>35</v>
      </c>
      <c r="I243" s="34" cm="1">
        <f t="array" aca="1" ref="I243" ca="1">ROUND(_xlfn.IFS(C243&lt;=50, C243, C243&lt;=150, 50+(C243-50)*50/(150-50), C243&lt;=350, 100+(C243-150)*100/(350-150), C243&lt;=420, 200+(C243-350)*100/(420-350), TRUE, 300+(C243-420)*100/(500-420)), 1)</f>
        <v>48</v>
      </c>
      <c r="J243" s="35" cm="1">
        <f t="array" aca="1" ref="J243" ca="1">ROUND(_xlfn.IFS(D243&lt;=15.5, D243*50/15.5, D243&lt;=55.4, 50+(D243-15.5)*50/(55.4-15.5), D243&lt;=150.4, 100+(D243-55.4)*100/(150.4-55.4), D243&lt;=250.4, 200+(D243-150.4)*100/(250.4-150.4), TRUE, 300+(D243-250.4)*100/(500-250.4)), 1)</f>
        <v>90.7</v>
      </c>
      <c r="K243" s="34" cm="1">
        <f t="array" aca="1" ref="K243" ca="1">ROUND(_xlfn.IFS(E243&lt;=52, E243*50/52, E243&lt;=180, 50+(E243-52)*50/(180-52), E243&lt;=365, 100+(E243-180)*100/(365-180), E243&lt;=800, 200+(E243-365)*100/(800-365), TRUE, 300+(E243-800)*100/(1200-800)), 1)</f>
        <v>49</v>
      </c>
      <c r="L243" s="35" cm="1">
        <f t="array" aca="1" ref="L243" ca="1">ROUND(_xlfn.IFS(F243&lt;=4000,F243*50/4000,F243&lt;=8000,50+(F243-4000)*50/(8000-4000),F243&lt;=15000,100+(F243-8000)*100/(15000-8000),F243&lt;=30000,200+(F243-15000)*100/(30000-15000),TRUE,300+(F243-30000)*100/(45000-30000)),3)</f>
        <v>0.113</v>
      </c>
      <c r="M243" s="34" cm="1">
        <f t="array" aca="1" ref="M243" ca="1">ROUND(_xlfn.IFS(G243&lt;=120,G243*50/120,G243&lt;=235,50+(G243-120)*50/(235-120),G243&lt;=400,100+(G243-235)*100/(400-235),G243&lt;=800,200+(G243-400)*100/(800-400),TRUE,300+(G243-800)*100/(1000-800)),1)</f>
        <v>13.3</v>
      </c>
      <c r="N243" s="35" cm="1">
        <f t="array" aca="1" ref="N243" ca="1">ROUND(_xlfn.IFS(H243&lt;=80,H243*50/80,H243&lt;=200,50+(H243-80)*50/(200-80),H243&lt;=1130,100+(H243-200)*100/(1130-200),H243&lt;=2260,200+(H243-1130)*100/(2260-1130),TRUE,300+(H243-2260)*100/(3000-2260)),1)</f>
        <v>21.9</v>
      </c>
      <c r="O243" s="32">
        <f t="shared" ca="1" si="7"/>
        <v>90.7</v>
      </c>
      <c r="P243" s="33" t="str">
        <f t="shared" ca="1" si="8"/>
        <v>PM2,5</v>
      </c>
      <c r="Q243" s="42" t="str" cm="1">
        <f t="array" aca="1" ref="Q243" ca="1">_xlfn.IFS(O243&lt;=50,"Baik", O243&lt;=100,"Sedang", O243&lt;=200,"Tidak Sehat", O243&lt;=300,"Sangat Tidak Sehat", TRUE,"Berbahaya")</f>
        <v>Sedang</v>
      </c>
    </row>
    <row r="244" spans="1:17" x14ac:dyDescent="0.25">
      <c r="A244" s="41">
        <v>202307</v>
      </c>
      <c r="B244" s="33" t="s">
        <v>270</v>
      </c>
      <c r="C244" s="32">
        <f ca="1">ROUND('PM10'!$H$8*(-LN(1-RAND()))^(1/'PM10'!$H$7),0)</f>
        <v>74</v>
      </c>
      <c r="D244" s="35">
        <f ca="1">ROUND('PM2,5'!$H$8*(-LN(1-RAND()))^(1/'PM2,5'!$H$7),0)</f>
        <v>85</v>
      </c>
      <c r="E244" s="32">
        <f ca="1">ROUND(_xlfn.NORM.INV(RAND(),'SO2'!$H$4,'SO2'!$H$6),0)</f>
        <v>39</v>
      </c>
      <c r="F244" s="33">
        <f ca="1">ROUND(_xlfn.NORM.INV(RAND(),CO!$H$4,CO!$H$6),0)</f>
        <v>12</v>
      </c>
      <c r="G244" s="34">
        <f ca="1">ROUND('O3'!$H$8*(-LN(1-RAND()))^(1/'O3'!$H$7),0)</f>
        <v>23</v>
      </c>
      <c r="H244" s="33">
        <f ca="1">ROUND(_xlfn.NORM.INV(RAND(),'NO2'!$H$4,'NO2'!$H$6),0)</f>
        <v>15</v>
      </c>
      <c r="I244" s="34" cm="1">
        <f t="array" aca="1" ref="I244" ca="1">ROUND(_xlfn.IFS(C244&lt;=50, C244, C244&lt;=150, 50+(C244-50)*50/(150-50), C244&lt;=350, 100+(C244-150)*100/(350-150), C244&lt;=420, 200+(C244-350)*100/(420-350), TRUE, 300+(C244-420)*100/(500-420)), 1)</f>
        <v>62</v>
      </c>
      <c r="J244" s="35" cm="1">
        <f t="array" aca="1" ref="J244" ca="1">ROUND(_xlfn.IFS(D244&lt;=15.5, D244*50/15.5, D244&lt;=55.4, 50+(D244-15.5)*50/(55.4-15.5), D244&lt;=150.4, 100+(D244-55.4)*100/(150.4-55.4), D244&lt;=250.4, 200+(D244-150.4)*100/(250.4-150.4), TRUE, 300+(D244-250.4)*100/(500-250.4)), 1)</f>
        <v>131.19999999999999</v>
      </c>
      <c r="K244" s="34" cm="1">
        <f t="array" aca="1" ref="K244" ca="1">ROUND(_xlfn.IFS(E244&lt;=52, E244*50/52, E244&lt;=180, 50+(E244-52)*50/(180-52), E244&lt;=365, 100+(E244-180)*100/(365-180), E244&lt;=800, 200+(E244-365)*100/(800-365), TRUE, 300+(E244-800)*100/(1200-800)), 1)</f>
        <v>37.5</v>
      </c>
      <c r="L244" s="35" cm="1">
        <f t="array" aca="1" ref="L244" ca="1">ROUND(_xlfn.IFS(F244&lt;=4000,F244*50/4000,F244&lt;=8000,50+(F244-4000)*50/(8000-4000),F244&lt;=15000,100+(F244-8000)*100/(15000-8000),F244&lt;=30000,200+(F244-15000)*100/(30000-15000),TRUE,300+(F244-30000)*100/(45000-30000)),3)</f>
        <v>0.15</v>
      </c>
      <c r="M244" s="34" cm="1">
        <f t="array" aca="1" ref="M244" ca="1">ROUND(_xlfn.IFS(G244&lt;=120,G244*50/120,G244&lt;=235,50+(G244-120)*50/(235-120),G244&lt;=400,100+(G244-235)*100/(400-235),G244&lt;=800,200+(G244-400)*100/(800-400),TRUE,300+(G244-800)*100/(1000-800)),1)</f>
        <v>9.6</v>
      </c>
      <c r="N244" s="35" cm="1">
        <f t="array" aca="1" ref="N244" ca="1">ROUND(_xlfn.IFS(H244&lt;=80,H244*50/80,H244&lt;=200,50+(H244-80)*50/(200-80),H244&lt;=1130,100+(H244-200)*100/(1130-200),H244&lt;=2260,200+(H244-1130)*100/(2260-1130),TRUE,300+(H244-2260)*100/(3000-2260)),1)</f>
        <v>9.4</v>
      </c>
      <c r="O244" s="32">
        <f t="shared" ca="1" si="7"/>
        <v>131.19999999999999</v>
      </c>
      <c r="P244" s="33" t="str">
        <f t="shared" ca="1" si="8"/>
        <v>PM2,5</v>
      </c>
      <c r="Q244" s="42" t="str" cm="1">
        <f t="array" aca="1" ref="Q244" ca="1">_xlfn.IFS(O244&lt;=50,"Baik", O244&lt;=100,"Sedang", O244&lt;=200,"Tidak Sehat", O244&lt;=300,"Sangat Tidak Sehat", TRUE,"Berbahaya")</f>
        <v>Tidak Sehat</v>
      </c>
    </row>
    <row r="245" spans="1:17" x14ac:dyDescent="0.25">
      <c r="A245" s="41">
        <v>202308</v>
      </c>
      <c r="B245" s="33" t="s">
        <v>298</v>
      </c>
      <c r="C245" s="32">
        <f ca="1">ROUND('PM10'!$H$8*(-LN(1-RAND()))^(1/'PM10'!$H$7),0)</f>
        <v>53</v>
      </c>
      <c r="D245" s="35">
        <f ca="1">ROUND('PM2,5'!$H$8*(-LN(1-RAND()))^(1/'PM2,5'!$H$7),0)</f>
        <v>98</v>
      </c>
      <c r="E245" s="32">
        <f ca="1">ROUND(_xlfn.NORM.INV(RAND(),'SO2'!$H$4,'SO2'!$H$6),0)</f>
        <v>40</v>
      </c>
      <c r="F245" s="33">
        <f ca="1">ROUND(_xlfn.NORM.INV(RAND(),CO!$H$4,CO!$H$6),0)</f>
        <v>5</v>
      </c>
      <c r="G245" s="34">
        <f ca="1">ROUND('O3'!$H$8*(-LN(1-RAND()))^(1/'O3'!$H$7),0)</f>
        <v>26</v>
      </c>
      <c r="H245" s="33">
        <f ca="1">ROUND(_xlfn.NORM.INV(RAND(),'NO2'!$H$4,'NO2'!$H$6),0)</f>
        <v>21</v>
      </c>
      <c r="I245" s="34" cm="1">
        <f t="array" aca="1" ref="I245" ca="1">ROUND(_xlfn.IFS(C245&lt;=50, C245, C245&lt;=150, 50+(C245-50)*50/(150-50), C245&lt;=350, 100+(C245-150)*100/(350-150), C245&lt;=420, 200+(C245-350)*100/(420-350), TRUE, 300+(C245-420)*100/(500-420)), 1)</f>
        <v>51.5</v>
      </c>
      <c r="J245" s="35" cm="1">
        <f t="array" aca="1" ref="J245" ca="1">ROUND(_xlfn.IFS(D245&lt;=15.5, D245*50/15.5, D245&lt;=55.4, 50+(D245-15.5)*50/(55.4-15.5), D245&lt;=150.4, 100+(D245-55.4)*100/(150.4-55.4), D245&lt;=250.4, 200+(D245-150.4)*100/(250.4-150.4), TRUE, 300+(D245-250.4)*100/(500-250.4)), 1)</f>
        <v>144.80000000000001</v>
      </c>
      <c r="K245" s="34" cm="1">
        <f t="array" aca="1" ref="K245" ca="1">ROUND(_xlfn.IFS(E245&lt;=52, E245*50/52, E245&lt;=180, 50+(E245-52)*50/(180-52), E245&lt;=365, 100+(E245-180)*100/(365-180), E245&lt;=800, 200+(E245-365)*100/(800-365), TRUE, 300+(E245-800)*100/(1200-800)), 1)</f>
        <v>38.5</v>
      </c>
      <c r="L245" s="35" cm="1">
        <f t="array" aca="1" ref="L245" ca="1">ROUND(_xlfn.IFS(F245&lt;=4000,F245*50/4000,F245&lt;=8000,50+(F245-4000)*50/(8000-4000),F245&lt;=15000,100+(F245-8000)*100/(15000-8000),F245&lt;=30000,200+(F245-15000)*100/(30000-15000),TRUE,300+(F245-30000)*100/(45000-30000)),3)</f>
        <v>6.3E-2</v>
      </c>
      <c r="M245" s="34" cm="1">
        <f t="array" aca="1" ref="M245" ca="1">ROUND(_xlfn.IFS(G245&lt;=120,G245*50/120,G245&lt;=235,50+(G245-120)*50/(235-120),G245&lt;=400,100+(G245-235)*100/(400-235),G245&lt;=800,200+(G245-400)*100/(800-400),TRUE,300+(G245-800)*100/(1000-800)),1)</f>
        <v>10.8</v>
      </c>
      <c r="N245" s="35" cm="1">
        <f t="array" aca="1" ref="N245" ca="1">ROUND(_xlfn.IFS(H245&lt;=80,H245*50/80,H245&lt;=200,50+(H245-80)*50/(200-80),H245&lt;=1130,100+(H245-200)*100/(1130-200),H245&lt;=2260,200+(H245-1130)*100/(2260-1130),TRUE,300+(H245-2260)*100/(3000-2260)),1)</f>
        <v>13.1</v>
      </c>
      <c r="O245" s="32">
        <f t="shared" ca="1" si="7"/>
        <v>144.80000000000001</v>
      </c>
      <c r="P245" s="33" t="str">
        <f t="shared" ca="1" si="8"/>
        <v>PM2,5</v>
      </c>
      <c r="Q245" s="42" t="str" cm="1">
        <f t="array" aca="1" ref="Q245" ca="1">_xlfn.IFS(O245&lt;=50,"Baik", O245&lt;=100,"Sedang", O245&lt;=200,"Tidak Sehat", O245&lt;=300,"Sangat Tidak Sehat", TRUE,"Berbahaya")</f>
        <v>Tidak Sehat</v>
      </c>
    </row>
    <row r="246" spans="1:17" x14ac:dyDescent="0.25">
      <c r="A246" s="41">
        <v>202308</v>
      </c>
      <c r="B246" s="33" t="s">
        <v>299</v>
      </c>
      <c r="C246" s="32">
        <f ca="1">ROUND('PM10'!$H$8*(-LN(1-RAND()))^(1/'PM10'!$H$7),0)</f>
        <v>53</v>
      </c>
      <c r="D246" s="35">
        <f ca="1">ROUND('PM2,5'!$H$8*(-LN(1-RAND()))^(1/'PM2,5'!$H$7),0)</f>
        <v>48</v>
      </c>
      <c r="E246" s="32">
        <f ca="1">ROUND(_xlfn.NORM.INV(RAND(),'SO2'!$H$4,'SO2'!$H$6),0)</f>
        <v>56</v>
      </c>
      <c r="F246" s="33">
        <f ca="1">ROUND(_xlfn.NORM.INV(RAND(),CO!$H$4,CO!$H$6),0)</f>
        <v>13</v>
      </c>
      <c r="G246" s="34">
        <f ca="1">ROUND('O3'!$H$8*(-LN(1-RAND()))^(1/'O3'!$H$7),0)</f>
        <v>18</v>
      </c>
      <c r="H246" s="33">
        <f ca="1">ROUND(_xlfn.NORM.INV(RAND(),'NO2'!$H$4,'NO2'!$H$6),0)</f>
        <v>29</v>
      </c>
      <c r="I246" s="34" cm="1">
        <f t="array" aca="1" ref="I246" ca="1">ROUND(_xlfn.IFS(C246&lt;=50, C246, C246&lt;=150, 50+(C246-50)*50/(150-50), C246&lt;=350, 100+(C246-150)*100/(350-150), C246&lt;=420, 200+(C246-350)*100/(420-350), TRUE, 300+(C246-420)*100/(500-420)), 1)</f>
        <v>51.5</v>
      </c>
      <c r="J246" s="35" cm="1">
        <f t="array" aca="1" ref="J246" ca="1">ROUND(_xlfn.IFS(D246&lt;=15.5, D246*50/15.5, D246&lt;=55.4, 50+(D246-15.5)*50/(55.4-15.5), D246&lt;=150.4, 100+(D246-55.4)*100/(150.4-55.4), D246&lt;=250.4, 200+(D246-150.4)*100/(250.4-150.4), TRUE, 300+(D246-250.4)*100/(500-250.4)), 1)</f>
        <v>90.7</v>
      </c>
      <c r="K246" s="34" cm="1">
        <f t="array" aca="1" ref="K246" ca="1">ROUND(_xlfn.IFS(E246&lt;=52, E246*50/52, E246&lt;=180, 50+(E246-52)*50/(180-52), E246&lt;=365, 100+(E246-180)*100/(365-180), E246&lt;=800, 200+(E246-365)*100/(800-365), TRUE, 300+(E246-800)*100/(1200-800)), 1)</f>
        <v>51.6</v>
      </c>
      <c r="L246" s="35" cm="1">
        <f t="array" aca="1" ref="L246" ca="1">ROUND(_xlfn.IFS(F246&lt;=4000,F246*50/4000,F246&lt;=8000,50+(F246-4000)*50/(8000-4000),F246&lt;=15000,100+(F246-8000)*100/(15000-8000),F246&lt;=30000,200+(F246-15000)*100/(30000-15000),TRUE,300+(F246-30000)*100/(45000-30000)),3)</f>
        <v>0.16300000000000001</v>
      </c>
      <c r="M246" s="34" cm="1">
        <f t="array" aca="1" ref="M246" ca="1">ROUND(_xlfn.IFS(G246&lt;=120,G246*50/120,G246&lt;=235,50+(G246-120)*50/(235-120),G246&lt;=400,100+(G246-235)*100/(400-235),G246&lt;=800,200+(G246-400)*100/(800-400),TRUE,300+(G246-800)*100/(1000-800)),1)</f>
        <v>7.5</v>
      </c>
      <c r="N246" s="35" cm="1">
        <f t="array" aca="1" ref="N246" ca="1">ROUND(_xlfn.IFS(H246&lt;=80,H246*50/80,H246&lt;=200,50+(H246-80)*50/(200-80),H246&lt;=1130,100+(H246-200)*100/(1130-200),H246&lt;=2260,200+(H246-1130)*100/(2260-1130),TRUE,300+(H246-2260)*100/(3000-2260)),1)</f>
        <v>18.100000000000001</v>
      </c>
      <c r="O246" s="32">
        <f t="shared" ca="1" si="7"/>
        <v>90.7</v>
      </c>
      <c r="P246" s="33" t="str">
        <f t="shared" ca="1" si="8"/>
        <v>PM2,5</v>
      </c>
      <c r="Q246" s="42" t="str" cm="1">
        <f t="array" aca="1" ref="Q246" ca="1">_xlfn.IFS(O246&lt;=50,"Baik", O246&lt;=100,"Sedang", O246&lt;=200,"Tidak Sehat", O246&lt;=300,"Sangat Tidak Sehat", TRUE,"Berbahaya")</f>
        <v>Sedang</v>
      </c>
    </row>
    <row r="247" spans="1:17" x14ac:dyDescent="0.25">
      <c r="A247" s="41">
        <v>202308</v>
      </c>
      <c r="B247" s="33" t="s">
        <v>300</v>
      </c>
      <c r="C247" s="32">
        <f ca="1">ROUND('PM10'!$H$8*(-LN(1-RAND()))^(1/'PM10'!$H$7),0)</f>
        <v>61</v>
      </c>
      <c r="D247" s="35">
        <f ca="1">ROUND('PM2,5'!$H$8*(-LN(1-RAND()))^(1/'PM2,5'!$H$7),0)</f>
        <v>58</v>
      </c>
      <c r="E247" s="32">
        <f ca="1">ROUND(_xlfn.NORM.INV(RAND(),'SO2'!$H$4,'SO2'!$H$6),0)</f>
        <v>40</v>
      </c>
      <c r="F247" s="33">
        <f ca="1">ROUND(_xlfn.NORM.INV(RAND(),CO!$H$4,CO!$H$6),0)</f>
        <v>12</v>
      </c>
      <c r="G247" s="34">
        <f ca="1">ROUND('O3'!$H$8*(-LN(1-RAND()))^(1/'O3'!$H$7),0)</f>
        <v>31</v>
      </c>
      <c r="H247" s="33">
        <f ca="1">ROUND(_xlfn.NORM.INV(RAND(),'NO2'!$H$4,'NO2'!$H$6),0)</f>
        <v>23</v>
      </c>
      <c r="I247" s="34" cm="1">
        <f t="array" aca="1" ref="I247" ca="1">ROUND(_xlfn.IFS(C247&lt;=50, C247, C247&lt;=150, 50+(C247-50)*50/(150-50), C247&lt;=350, 100+(C247-150)*100/(350-150), C247&lt;=420, 200+(C247-350)*100/(420-350), TRUE, 300+(C247-420)*100/(500-420)), 1)</f>
        <v>55.5</v>
      </c>
      <c r="J247" s="35" cm="1">
        <f t="array" aca="1" ref="J247" ca="1">ROUND(_xlfn.IFS(D247&lt;=15.5, D247*50/15.5, D247&lt;=55.4, 50+(D247-15.5)*50/(55.4-15.5), D247&lt;=150.4, 100+(D247-55.4)*100/(150.4-55.4), D247&lt;=250.4, 200+(D247-150.4)*100/(250.4-150.4), TRUE, 300+(D247-250.4)*100/(500-250.4)), 1)</f>
        <v>102.7</v>
      </c>
      <c r="K247" s="34" cm="1">
        <f t="array" aca="1" ref="K247" ca="1">ROUND(_xlfn.IFS(E247&lt;=52, E247*50/52, E247&lt;=180, 50+(E247-52)*50/(180-52), E247&lt;=365, 100+(E247-180)*100/(365-180), E247&lt;=800, 200+(E247-365)*100/(800-365), TRUE, 300+(E247-800)*100/(1200-800)), 1)</f>
        <v>38.5</v>
      </c>
      <c r="L247" s="35" cm="1">
        <f t="array" aca="1" ref="L247" ca="1">ROUND(_xlfn.IFS(F247&lt;=4000,F247*50/4000,F247&lt;=8000,50+(F247-4000)*50/(8000-4000),F247&lt;=15000,100+(F247-8000)*100/(15000-8000),F247&lt;=30000,200+(F247-15000)*100/(30000-15000),TRUE,300+(F247-30000)*100/(45000-30000)),3)</f>
        <v>0.15</v>
      </c>
      <c r="M247" s="34" cm="1">
        <f t="array" aca="1" ref="M247" ca="1">ROUND(_xlfn.IFS(G247&lt;=120,G247*50/120,G247&lt;=235,50+(G247-120)*50/(235-120),G247&lt;=400,100+(G247-235)*100/(400-235),G247&lt;=800,200+(G247-400)*100/(800-400),TRUE,300+(G247-800)*100/(1000-800)),1)</f>
        <v>12.9</v>
      </c>
      <c r="N247" s="35" cm="1">
        <f t="array" aca="1" ref="N247" ca="1">ROUND(_xlfn.IFS(H247&lt;=80,H247*50/80,H247&lt;=200,50+(H247-80)*50/(200-80),H247&lt;=1130,100+(H247-200)*100/(1130-200),H247&lt;=2260,200+(H247-1130)*100/(2260-1130),TRUE,300+(H247-2260)*100/(3000-2260)),1)</f>
        <v>14.4</v>
      </c>
      <c r="O247" s="32">
        <f t="shared" ca="1" si="7"/>
        <v>102.7</v>
      </c>
      <c r="P247" s="33" t="str">
        <f t="shared" ca="1" si="8"/>
        <v>PM2,5</v>
      </c>
      <c r="Q247" s="42" t="str" cm="1">
        <f t="array" aca="1" ref="Q247" ca="1">_xlfn.IFS(O247&lt;=50,"Baik", O247&lt;=100,"Sedang", O247&lt;=200,"Tidak Sehat", O247&lt;=300,"Sangat Tidak Sehat", TRUE,"Berbahaya")</f>
        <v>Tidak Sehat</v>
      </c>
    </row>
    <row r="248" spans="1:17" x14ac:dyDescent="0.25">
      <c r="A248" s="41">
        <v>202308</v>
      </c>
      <c r="B248" s="33" t="s">
        <v>301</v>
      </c>
      <c r="C248" s="32">
        <f ca="1">ROUND('PM10'!$H$8*(-LN(1-RAND()))^(1/'PM10'!$H$7),0)</f>
        <v>57</v>
      </c>
      <c r="D248" s="35">
        <f ca="1">ROUND('PM2,5'!$H$8*(-LN(1-RAND()))^(1/'PM2,5'!$H$7),0)</f>
        <v>58</v>
      </c>
      <c r="E248" s="32">
        <f ca="1">ROUND(_xlfn.NORM.INV(RAND(),'SO2'!$H$4,'SO2'!$H$6),0)</f>
        <v>55</v>
      </c>
      <c r="F248" s="33">
        <f ca="1">ROUND(_xlfn.NORM.INV(RAND(),CO!$H$4,CO!$H$6),0)</f>
        <v>6</v>
      </c>
      <c r="G248" s="34">
        <f ca="1">ROUND('O3'!$H$8*(-LN(1-RAND()))^(1/'O3'!$H$7),0)</f>
        <v>34</v>
      </c>
      <c r="H248" s="33">
        <f ca="1">ROUND(_xlfn.NORM.INV(RAND(),'NO2'!$H$4,'NO2'!$H$6),0)</f>
        <v>13</v>
      </c>
      <c r="I248" s="34" cm="1">
        <f t="array" aca="1" ref="I248" ca="1">ROUND(_xlfn.IFS(C248&lt;=50, C248, C248&lt;=150, 50+(C248-50)*50/(150-50), C248&lt;=350, 100+(C248-150)*100/(350-150), C248&lt;=420, 200+(C248-350)*100/(420-350), TRUE, 300+(C248-420)*100/(500-420)), 1)</f>
        <v>53.5</v>
      </c>
      <c r="J248" s="35" cm="1">
        <f t="array" aca="1" ref="J248" ca="1">ROUND(_xlfn.IFS(D248&lt;=15.5, D248*50/15.5, D248&lt;=55.4, 50+(D248-15.5)*50/(55.4-15.5), D248&lt;=150.4, 100+(D248-55.4)*100/(150.4-55.4), D248&lt;=250.4, 200+(D248-150.4)*100/(250.4-150.4), TRUE, 300+(D248-250.4)*100/(500-250.4)), 1)</f>
        <v>102.7</v>
      </c>
      <c r="K248" s="34" cm="1">
        <f t="array" aca="1" ref="K248" ca="1">ROUND(_xlfn.IFS(E248&lt;=52, E248*50/52, E248&lt;=180, 50+(E248-52)*50/(180-52), E248&lt;=365, 100+(E248-180)*100/(365-180), E248&lt;=800, 200+(E248-365)*100/(800-365), TRUE, 300+(E248-800)*100/(1200-800)), 1)</f>
        <v>51.2</v>
      </c>
      <c r="L248" s="35" cm="1">
        <f t="array" aca="1" ref="L248" ca="1">ROUND(_xlfn.IFS(F248&lt;=4000,F248*50/4000,F248&lt;=8000,50+(F248-4000)*50/(8000-4000),F248&lt;=15000,100+(F248-8000)*100/(15000-8000),F248&lt;=30000,200+(F248-15000)*100/(30000-15000),TRUE,300+(F248-30000)*100/(45000-30000)),3)</f>
        <v>7.4999999999999997E-2</v>
      </c>
      <c r="M248" s="34" cm="1">
        <f t="array" aca="1" ref="M248" ca="1">ROUND(_xlfn.IFS(G248&lt;=120,G248*50/120,G248&lt;=235,50+(G248-120)*50/(235-120),G248&lt;=400,100+(G248-235)*100/(400-235),G248&lt;=800,200+(G248-400)*100/(800-400),TRUE,300+(G248-800)*100/(1000-800)),1)</f>
        <v>14.2</v>
      </c>
      <c r="N248" s="35" cm="1">
        <f t="array" aca="1" ref="N248" ca="1">ROUND(_xlfn.IFS(H248&lt;=80,H248*50/80,H248&lt;=200,50+(H248-80)*50/(200-80),H248&lt;=1130,100+(H248-200)*100/(1130-200),H248&lt;=2260,200+(H248-1130)*100/(2260-1130),TRUE,300+(H248-2260)*100/(3000-2260)),1)</f>
        <v>8.1</v>
      </c>
      <c r="O248" s="32">
        <f t="shared" ca="1" si="7"/>
        <v>102.7</v>
      </c>
      <c r="P248" s="33" t="str">
        <f t="shared" ca="1" si="8"/>
        <v>PM2,5</v>
      </c>
      <c r="Q248" s="42" t="str" cm="1">
        <f t="array" aca="1" ref="Q248" ca="1">_xlfn.IFS(O248&lt;=50,"Baik", O248&lt;=100,"Sedang", O248&lt;=200,"Tidak Sehat", O248&lt;=300,"Sangat Tidak Sehat", TRUE,"Berbahaya")</f>
        <v>Tidak Sehat</v>
      </c>
    </row>
    <row r="249" spans="1:17" x14ac:dyDescent="0.25">
      <c r="A249" s="41">
        <v>202308</v>
      </c>
      <c r="B249" s="33" t="s">
        <v>271</v>
      </c>
      <c r="C249" s="32">
        <f ca="1">ROUND('PM10'!$H$8*(-LN(1-RAND()))^(1/'PM10'!$H$7),0)</f>
        <v>52</v>
      </c>
      <c r="D249" s="35">
        <f ca="1">ROUND('PM2,5'!$H$8*(-LN(1-RAND()))^(1/'PM2,5'!$H$7),0)</f>
        <v>83</v>
      </c>
      <c r="E249" s="32">
        <f ca="1">ROUND(_xlfn.NORM.INV(RAND(),'SO2'!$H$4,'SO2'!$H$6),0)</f>
        <v>37</v>
      </c>
      <c r="F249" s="33">
        <f ca="1">ROUND(_xlfn.NORM.INV(RAND(),CO!$H$4,CO!$H$6),0)</f>
        <v>11</v>
      </c>
      <c r="G249" s="34">
        <f ca="1">ROUND('O3'!$H$8*(-LN(1-RAND()))^(1/'O3'!$H$7),0)</f>
        <v>12</v>
      </c>
      <c r="H249" s="33">
        <f ca="1">ROUND(_xlfn.NORM.INV(RAND(),'NO2'!$H$4,'NO2'!$H$6),0)</f>
        <v>13</v>
      </c>
      <c r="I249" s="34" cm="1">
        <f t="array" aca="1" ref="I249" ca="1">ROUND(_xlfn.IFS(C249&lt;=50, C249, C249&lt;=150, 50+(C249-50)*50/(150-50), C249&lt;=350, 100+(C249-150)*100/(350-150), C249&lt;=420, 200+(C249-350)*100/(420-350), TRUE, 300+(C249-420)*100/(500-420)), 1)</f>
        <v>51</v>
      </c>
      <c r="J249" s="35" cm="1">
        <f t="array" aca="1" ref="J249" ca="1">ROUND(_xlfn.IFS(D249&lt;=15.5, D249*50/15.5, D249&lt;=55.4, 50+(D249-15.5)*50/(55.4-15.5), D249&lt;=150.4, 100+(D249-55.4)*100/(150.4-55.4), D249&lt;=250.4, 200+(D249-150.4)*100/(250.4-150.4), TRUE, 300+(D249-250.4)*100/(500-250.4)), 1)</f>
        <v>129.1</v>
      </c>
      <c r="K249" s="34" cm="1">
        <f t="array" aca="1" ref="K249" ca="1">ROUND(_xlfn.IFS(E249&lt;=52, E249*50/52, E249&lt;=180, 50+(E249-52)*50/(180-52), E249&lt;=365, 100+(E249-180)*100/(365-180), E249&lt;=800, 200+(E249-365)*100/(800-365), TRUE, 300+(E249-800)*100/(1200-800)), 1)</f>
        <v>35.6</v>
      </c>
      <c r="L249" s="35" cm="1">
        <f t="array" aca="1" ref="L249" ca="1">ROUND(_xlfn.IFS(F249&lt;=4000,F249*50/4000,F249&lt;=8000,50+(F249-4000)*50/(8000-4000),F249&lt;=15000,100+(F249-8000)*100/(15000-8000),F249&lt;=30000,200+(F249-15000)*100/(30000-15000),TRUE,300+(F249-30000)*100/(45000-30000)),3)</f>
        <v>0.13800000000000001</v>
      </c>
      <c r="M249" s="34" cm="1">
        <f t="array" aca="1" ref="M249" ca="1">ROUND(_xlfn.IFS(G249&lt;=120,G249*50/120,G249&lt;=235,50+(G249-120)*50/(235-120),G249&lt;=400,100+(G249-235)*100/(400-235),G249&lt;=800,200+(G249-400)*100/(800-400),TRUE,300+(G249-800)*100/(1000-800)),1)</f>
        <v>5</v>
      </c>
      <c r="N249" s="35" cm="1">
        <f t="array" aca="1" ref="N249" ca="1">ROUND(_xlfn.IFS(H249&lt;=80,H249*50/80,H249&lt;=200,50+(H249-80)*50/(200-80),H249&lt;=1130,100+(H249-200)*100/(1130-200),H249&lt;=2260,200+(H249-1130)*100/(2260-1130),TRUE,300+(H249-2260)*100/(3000-2260)),1)</f>
        <v>8.1</v>
      </c>
      <c r="O249" s="32">
        <f t="shared" ca="1" si="7"/>
        <v>129.1</v>
      </c>
      <c r="P249" s="33" t="str">
        <f t="shared" ca="1" si="8"/>
        <v>PM2,5</v>
      </c>
      <c r="Q249" s="42" t="str" cm="1">
        <f t="array" aca="1" ref="Q249" ca="1">_xlfn.IFS(O249&lt;=50,"Baik", O249&lt;=100,"Sedang", O249&lt;=200,"Tidak Sehat", O249&lt;=300,"Sangat Tidak Sehat", TRUE,"Berbahaya")</f>
        <v>Tidak Sehat</v>
      </c>
    </row>
    <row r="250" spans="1:17" x14ac:dyDescent="0.25">
      <c r="A250" s="41">
        <v>202308</v>
      </c>
      <c r="B250" s="33" t="s">
        <v>272</v>
      </c>
      <c r="C250" s="32">
        <f ca="1">ROUND('PM10'!$H$8*(-LN(1-RAND()))^(1/'PM10'!$H$7),0)</f>
        <v>58</v>
      </c>
      <c r="D250" s="35">
        <f ca="1">ROUND('PM2,5'!$H$8*(-LN(1-RAND()))^(1/'PM2,5'!$H$7),0)</f>
        <v>79</v>
      </c>
      <c r="E250" s="32">
        <f ca="1">ROUND(_xlfn.NORM.INV(RAND(),'SO2'!$H$4,'SO2'!$H$6),0)</f>
        <v>38</v>
      </c>
      <c r="F250" s="33">
        <f ca="1">ROUND(_xlfn.NORM.INV(RAND(),CO!$H$4,CO!$H$6),0)</f>
        <v>9</v>
      </c>
      <c r="G250" s="34">
        <f ca="1">ROUND('O3'!$H$8*(-LN(1-RAND()))^(1/'O3'!$H$7),0)</f>
        <v>32</v>
      </c>
      <c r="H250" s="33">
        <f ca="1">ROUND(_xlfn.NORM.INV(RAND(),'NO2'!$H$4,'NO2'!$H$6),0)</f>
        <v>23</v>
      </c>
      <c r="I250" s="34" cm="1">
        <f t="array" aca="1" ref="I250" ca="1">ROUND(_xlfn.IFS(C250&lt;=50, C250, C250&lt;=150, 50+(C250-50)*50/(150-50), C250&lt;=350, 100+(C250-150)*100/(350-150), C250&lt;=420, 200+(C250-350)*100/(420-350), TRUE, 300+(C250-420)*100/(500-420)), 1)</f>
        <v>54</v>
      </c>
      <c r="J250" s="35" cm="1">
        <f t="array" aca="1" ref="J250" ca="1">ROUND(_xlfn.IFS(D250&lt;=15.5, D250*50/15.5, D250&lt;=55.4, 50+(D250-15.5)*50/(55.4-15.5), D250&lt;=150.4, 100+(D250-55.4)*100/(150.4-55.4), D250&lt;=250.4, 200+(D250-150.4)*100/(250.4-150.4), TRUE, 300+(D250-250.4)*100/(500-250.4)), 1)</f>
        <v>124.8</v>
      </c>
      <c r="K250" s="34" cm="1">
        <f t="array" aca="1" ref="K250" ca="1">ROUND(_xlfn.IFS(E250&lt;=52, E250*50/52, E250&lt;=180, 50+(E250-52)*50/(180-52), E250&lt;=365, 100+(E250-180)*100/(365-180), E250&lt;=800, 200+(E250-365)*100/(800-365), TRUE, 300+(E250-800)*100/(1200-800)), 1)</f>
        <v>36.5</v>
      </c>
      <c r="L250" s="35" cm="1">
        <f t="array" aca="1" ref="L250" ca="1">ROUND(_xlfn.IFS(F250&lt;=4000,F250*50/4000,F250&lt;=8000,50+(F250-4000)*50/(8000-4000),F250&lt;=15000,100+(F250-8000)*100/(15000-8000),F250&lt;=30000,200+(F250-15000)*100/(30000-15000),TRUE,300+(F250-30000)*100/(45000-30000)),3)</f>
        <v>0.113</v>
      </c>
      <c r="M250" s="34" cm="1">
        <f t="array" aca="1" ref="M250" ca="1">ROUND(_xlfn.IFS(G250&lt;=120,G250*50/120,G250&lt;=235,50+(G250-120)*50/(235-120),G250&lt;=400,100+(G250-235)*100/(400-235),G250&lt;=800,200+(G250-400)*100/(800-400),TRUE,300+(G250-800)*100/(1000-800)),1)</f>
        <v>13.3</v>
      </c>
      <c r="N250" s="35" cm="1">
        <f t="array" aca="1" ref="N250" ca="1">ROUND(_xlfn.IFS(H250&lt;=80,H250*50/80,H250&lt;=200,50+(H250-80)*50/(200-80),H250&lt;=1130,100+(H250-200)*100/(1130-200),H250&lt;=2260,200+(H250-1130)*100/(2260-1130),TRUE,300+(H250-2260)*100/(3000-2260)),1)</f>
        <v>14.4</v>
      </c>
      <c r="O250" s="32">
        <f t="shared" ca="1" si="7"/>
        <v>124.8</v>
      </c>
      <c r="P250" s="33" t="str">
        <f t="shared" ca="1" si="8"/>
        <v>PM2,5</v>
      </c>
      <c r="Q250" s="42" t="str" cm="1">
        <f t="array" aca="1" ref="Q250" ca="1">_xlfn.IFS(O250&lt;=50,"Baik", O250&lt;=100,"Sedang", O250&lt;=200,"Tidak Sehat", O250&lt;=300,"Sangat Tidak Sehat", TRUE,"Berbahaya")</f>
        <v>Tidak Sehat</v>
      </c>
    </row>
    <row r="251" spans="1:17" x14ac:dyDescent="0.25">
      <c r="A251" s="41">
        <v>202308</v>
      </c>
      <c r="B251" s="33" t="s">
        <v>273</v>
      </c>
      <c r="C251" s="32">
        <f ca="1">ROUND('PM10'!$H$8*(-LN(1-RAND()))^(1/'PM10'!$H$7),0)</f>
        <v>56</v>
      </c>
      <c r="D251" s="35">
        <f ca="1">ROUND('PM2,5'!$H$8*(-LN(1-RAND()))^(1/'PM2,5'!$H$7),0)</f>
        <v>60</v>
      </c>
      <c r="E251" s="32">
        <f ca="1">ROUND(_xlfn.NORM.INV(RAND(),'SO2'!$H$4,'SO2'!$H$6),0)</f>
        <v>37</v>
      </c>
      <c r="F251" s="33">
        <f ca="1">ROUND(_xlfn.NORM.INV(RAND(),CO!$H$4,CO!$H$6),0)</f>
        <v>7</v>
      </c>
      <c r="G251" s="34">
        <f ca="1">ROUND('O3'!$H$8*(-LN(1-RAND()))^(1/'O3'!$H$7),0)</f>
        <v>27</v>
      </c>
      <c r="H251" s="33">
        <f ca="1">ROUND(_xlfn.NORM.INV(RAND(),'NO2'!$H$4,'NO2'!$H$6),0)</f>
        <v>18</v>
      </c>
      <c r="I251" s="34" cm="1">
        <f t="array" aca="1" ref="I251" ca="1">ROUND(_xlfn.IFS(C251&lt;=50, C251, C251&lt;=150, 50+(C251-50)*50/(150-50), C251&lt;=350, 100+(C251-150)*100/(350-150), C251&lt;=420, 200+(C251-350)*100/(420-350), TRUE, 300+(C251-420)*100/(500-420)), 1)</f>
        <v>53</v>
      </c>
      <c r="J251" s="35" cm="1">
        <f t="array" aca="1" ref="J251" ca="1">ROUND(_xlfn.IFS(D251&lt;=15.5, D251*50/15.5, D251&lt;=55.4, 50+(D251-15.5)*50/(55.4-15.5), D251&lt;=150.4, 100+(D251-55.4)*100/(150.4-55.4), D251&lt;=250.4, 200+(D251-150.4)*100/(250.4-150.4), TRUE, 300+(D251-250.4)*100/(500-250.4)), 1)</f>
        <v>104.8</v>
      </c>
      <c r="K251" s="34" cm="1">
        <f t="array" aca="1" ref="K251" ca="1">ROUND(_xlfn.IFS(E251&lt;=52, E251*50/52, E251&lt;=180, 50+(E251-52)*50/(180-52), E251&lt;=365, 100+(E251-180)*100/(365-180), E251&lt;=800, 200+(E251-365)*100/(800-365), TRUE, 300+(E251-800)*100/(1200-800)), 1)</f>
        <v>35.6</v>
      </c>
      <c r="L251" s="35" cm="1">
        <f t="array" aca="1" ref="L251" ca="1">ROUND(_xlfn.IFS(F251&lt;=4000,F251*50/4000,F251&lt;=8000,50+(F251-4000)*50/(8000-4000),F251&lt;=15000,100+(F251-8000)*100/(15000-8000),F251&lt;=30000,200+(F251-15000)*100/(30000-15000),TRUE,300+(F251-30000)*100/(45000-30000)),3)</f>
        <v>8.7999999999999995E-2</v>
      </c>
      <c r="M251" s="34" cm="1">
        <f t="array" aca="1" ref="M251" ca="1">ROUND(_xlfn.IFS(G251&lt;=120,G251*50/120,G251&lt;=235,50+(G251-120)*50/(235-120),G251&lt;=400,100+(G251-235)*100/(400-235),G251&lt;=800,200+(G251-400)*100/(800-400),TRUE,300+(G251-800)*100/(1000-800)),1)</f>
        <v>11.3</v>
      </c>
      <c r="N251" s="35" cm="1">
        <f t="array" aca="1" ref="N251" ca="1">ROUND(_xlfn.IFS(H251&lt;=80,H251*50/80,H251&lt;=200,50+(H251-80)*50/(200-80),H251&lt;=1130,100+(H251-200)*100/(1130-200),H251&lt;=2260,200+(H251-1130)*100/(2260-1130),TRUE,300+(H251-2260)*100/(3000-2260)),1)</f>
        <v>11.3</v>
      </c>
      <c r="O251" s="32">
        <f t="shared" ca="1" si="7"/>
        <v>104.8</v>
      </c>
      <c r="P251" s="33" t="str">
        <f t="shared" ca="1" si="8"/>
        <v>PM2,5</v>
      </c>
      <c r="Q251" s="42" t="str" cm="1">
        <f t="array" aca="1" ref="Q251" ca="1">_xlfn.IFS(O251&lt;=50,"Baik", O251&lt;=100,"Sedang", O251&lt;=200,"Tidak Sehat", O251&lt;=300,"Sangat Tidak Sehat", TRUE,"Berbahaya")</f>
        <v>Tidak Sehat</v>
      </c>
    </row>
    <row r="252" spans="1:17" x14ac:dyDescent="0.25">
      <c r="A252" s="41">
        <v>202308</v>
      </c>
      <c r="B252" s="33" t="s">
        <v>274</v>
      </c>
      <c r="C252" s="32">
        <f ca="1">ROUND('PM10'!$H$8*(-LN(1-RAND()))^(1/'PM10'!$H$7),0)</f>
        <v>63</v>
      </c>
      <c r="D252" s="35">
        <f ca="1">ROUND('PM2,5'!$H$8*(-LN(1-RAND()))^(1/'PM2,5'!$H$7),0)</f>
        <v>68</v>
      </c>
      <c r="E252" s="32">
        <f ca="1">ROUND(_xlfn.NORM.INV(RAND(),'SO2'!$H$4,'SO2'!$H$6),0)</f>
        <v>43</v>
      </c>
      <c r="F252" s="33">
        <f ca="1">ROUND(_xlfn.NORM.INV(RAND(),CO!$H$4,CO!$H$6),0)</f>
        <v>14</v>
      </c>
      <c r="G252" s="34">
        <f ca="1">ROUND('O3'!$H$8*(-LN(1-RAND()))^(1/'O3'!$H$7),0)</f>
        <v>21</v>
      </c>
      <c r="H252" s="33">
        <f ca="1">ROUND(_xlfn.NORM.INV(RAND(),'NO2'!$H$4,'NO2'!$H$6),0)</f>
        <v>37</v>
      </c>
      <c r="I252" s="34" cm="1">
        <f t="array" aca="1" ref="I252" ca="1">ROUND(_xlfn.IFS(C252&lt;=50, C252, C252&lt;=150, 50+(C252-50)*50/(150-50), C252&lt;=350, 100+(C252-150)*100/(350-150), C252&lt;=420, 200+(C252-350)*100/(420-350), TRUE, 300+(C252-420)*100/(500-420)), 1)</f>
        <v>56.5</v>
      </c>
      <c r="J252" s="35" cm="1">
        <f t="array" aca="1" ref="J252" ca="1">ROUND(_xlfn.IFS(D252&lt;=15.5, D252*50/15.5, D252&lt;=55.4, 50+(D252-15.5)*50/(55.4-15.5), D252&lt;=150.4, 100+(D252-55.4)*100/(150.4-55.4), D252&lt;=250.4, 200+(D252-150.4)*100/(250.4-150.4), TRUE, 300+(D252-250.4)*100/(500-250.4)), 1)</f>
        <v>113.3</v>
      </c>
      <c r="K252" s="34" cm="1">
        <f t="array" aca="1" ref="K252" ca="1">ROUND(_xlfn.IFS(E252&lt;=52, E252*50/52, E252&lt;=180, 50+(E252-52)*50/(180-52), E252&lt;=365, 100+(E252-180)*100/(365-180), E252&lt;=800, 200+(E252-365)*100/(800-365), TRUE, 300+(E252-800)*100/(1200-800)), 1)</f>
        <v>41.3</v>
      </c>
      <c r="L252" s="35" cm="1">
        <f t="array" aca="1" ref="L252" ca="1">ROUND(_xlfn.IFS(F252&lt;=4000,F252*50/4000,F252&lt;=8000,50+(F252-4000)*50/(8000-4000),F252&lt;=15000,100+(F252-8000)*100/(15000-8000),F252&lt;=30000,200+(F252-15000)*100/(30000-15000),TRUE,300+(F252-30000)*100/(45000-30000)),3)</f>
        <v>0.17499999999999999</v>
      </c>
      <c r="M252" s="34" cm="1">
        <f t="array" aca="1" ref="M252" ca="1">ROUND(_xlfn.IFS(G252&lt;=120,G252*50/120,G252&lt;=235,50+(G252-120)*50/(235-120),G252&lt;=400,100+(G252-235)*100/(400-235),G252&lt;=800,200+(G252-400)*100/(800-400),TRUE,300+(G252-800)*100/(1000-800)),1)</f>
        <v>8.8000000000000007</v>
      </c>
      <c r="N252" s="35" cm="1">
        <f t="array" aca="1" ref="N252" ca="1">ROUND(_xlfn.IFS(H252&lt;=80,H252*50/80,H252&lt;=200,50+(H252-80)*50/(200-80),H252&lt;=1130,100+(H252-200)*100/(1130-200),H252&lt;=2260,200+(H252-1130)*100/(2260-1130),TRUE,300+(H252-2260)*100/(3000-2260)),1)</f>
        <v>23.1</v>
      </c>
      <c r="O252" s="32">
        <f t="shared" ca="1" si="7"/>
        <v>113.3</v>
      </c>
      <c r="P252" s="33" t="str">
        <f t="shared" ca="1" si="8"/>
        <v>PM2,5</v>
      </c>
      <c r="Q252" s="42" t="str" cm="1">
        <f t="array" aca="1" ref="Q252" ca="1">_xlfn.IFS(O252&lt;=50,"Baik", O252&lt;=100,"Sedang", O252&lt;=200,"Tidak Sehat", O252&lt;=300,"Sangat Tidak Sehat", TRUE,"Berbahaya")</f>
        <v>Tidak Sehat</v>
      </c>
    </row>
    <row r="253" spans="1:17" x14ac:dyDescent="0.25">
      <c r="A253" s="41">
        <v>202308</v>
      </c>
      <c r="B253" s="33" t="s">
        <v>275</v>
      </c>
      <c r="C253" s="32">
        <f ca="1">ROUND('PM10'!$H$8*(-LN(1-RAND()))^(1/'PM10'!$H$7),0)</f>
        <v>69</v>
      </c>
      <c r="D253" s="35">
        <f ca="1">ROUND('PM2,5'!$H$8*(-LN(1-RAND()))^(1/'PM2,5'!$H$7),0)</f>
        <v>70</v>
      </c>
      <c r="E253" s="32">
        <f ca="1">ROUND(_xlfn.NORM.INV(RAND(),'SO2'!$H$4,'SO2'!$H$6),0)</f>
        <v>36</v>
      </c>
      <c r="F253" s="33">
        <f ca="1">ROUND(_xlfn.NORM.INV(RAND(),CO!$H$4,CO!$H$6),0)</f>
        <v>11</v>
      </c>
      <c r="G253" s="34">
        <f ca="1">ROUND('O3'!$H$8*(-LN(1-RAND()))^(1/'O3'!$H$7),0)</f>
        <v>36</v>
      </c>
      <c r="H253" s="33">
        <f ca="1">ROUND(_xlfn.NORM.INV(RAND(),'NO2'!$H$4,'NO2'!$H$6),0)</f>
        <v>15</v>
      </c>
      <c r="I253" s="34" cm="1">
        <f t="array" aca="1" ref="I253" ca="1">ROUND(_xlfn.IFS(C253&lt;=50, C253, C253&lt;=150, 50+(C253-50)*50/(150-50), C253&lt;=350, 100+(C253-150)*100/(350-150), C253&lt;=420, 200+(C253-350)*100/(420-350), TRUE, 300+(C253-420)*100/(500-420)), 1)</f>
        <v>59.5</v>
      </c>
      <c r="J253" s="35" cm="1">
        <f t="array" aca="1" ref="J253" ca="1">ROUND(_xlfn.IFS(D253&lt;=15.5, D253*50/15.5, D253&lt;=55.4, 50+(D253-15.5)*50/(55.4-15.5), D253&lt;=150.4, 100+(D253-55.4)*100/(150.4-55.4), D253&lt;=250.4, 200+(D253-150.4)*100/(250.4-150.4), TRUE, 300+(D253-250.4)*100/(500-250.4)), 1)</f>
        <v>115.4</v>
      </c>
      <c r="K253" s="34" cm="1">
        <f t="array" aca="1" ref="K253" ca="1">ROUND(_xlfn.IFS(E253&lt;=52, E253*50/52, E253&lt;=180, 50+(E253-52)*50/(180-52), E253&lt;=365, 100+(E253-180)*100/(365-180), E253&lt;=800, 200+(E253-365)*100/(800-365), TRUE, 300+(E253-800)*100/(1200-800)), 1)</f>
        <v>34.6</v>
      </c>
      <c r="L253" s="35" cm="1">
        <f t="array" aca="1" ref="L253" ca="1">ROUND(_xlfn.IFS(F253&lt;=4000,F253*50/4000,F253&lt;=8000,50+(F253-4000)*50/(8000-4000),F253&lt;=15000,100+(F253-8000)*100/(15000-8000),F253&lt;=30000,200+(F253-15000)*100/(30000-15000),TRUE,300+(F253-30000)*100/(45000-30000)),3)</f>
        <v>0.13800000000000001</v>
      </c>
      <c r="M253" s="34" cm="1">
        <f t="array" aca="1" ref="M253" ca="1">ROUND(_xlfn.IFS(G253&lt;=120,G253*50/120,G253&lt;=235,50+(G253-120)*50/(235-120),G253&lt;=400,100+(G253-235)*100/(400-235),G253&lt;=800,200+(G253-400)*100/(800-400),TRUE,300+(G253-800)*100/(1000-800)),1)</f>
        <v>15</v>
      </c>
      <c r="N253" s="35" cm="1">
        <f t="array" aca="1" ref="N253" ca="1">ROUND(_xlfn.IFS(H253&lt;=80,H253*50/80,H253&lt;=200,50+(H253-80)*50/(200-80),H253&lt;=1130,100+(H253-200)*100/(1130-200),H253&lt;=2260,200+(H253-1130)*100/(2260-1130),TRUE,300+(H253-2260)*100/(3000-2260)),1)</f>
        <v>9.4</v>
      </c>
      <c r="O253" s="32">
        <f t="shared" ca="1" si="7"/>
        <v>115.4</v>
      </c>
      <c r="P253" s="33" t="str">
        <f t="shared" ca="1" si="8"/>
        <v>PM2,5</v>
      </c>
      <c r="Q253" s="42" t="str" cm="1">
        <f t="array" aca="1" ref="Q253" ca="1">_xlfn.IFS(O253&lt;=50,"Baik", O253&lt;=100,"Sedang", O253&lt;=200,"Tidak Sehat", O253&lt;=300,"Sangat Tidak Sehat", TRUE,"Berbahaya")</f>
        <v>Tidak Sehat</v>
      </c>
    </row>
    <row r="254" spans="1:17" x14ac:dyDescent="0.25">
      <c r="A254" s="41">
        <v>202308</v>
      </c>
      <c r="B254" s="33" t="s">
        <v>276</v>
      </c>
      <c r="C254" s="32">
        <f ca="1">ROUND('PM10'!$H$8*(-LN(1-RAND()))^(1/'PM10'!$H$7),0)</f>
        <v>69</v>
      </c>
      <c r="D254" s="35">
        <f ca="1">ROUND('PM2,5'!$H$8*(-LN(1-RAND()))^(1/'PM2,5'!$H$7),0)</f>
        <v>86</v>
      </c>
      <c r="E254" s="32">
        <f ca="1">ROUND(_xlfn.NORM.INV(RAND(),'SO2'!$H$4,'SO2'!$H$6),0)</f>
        <v>42</v>
      </c>
      <c r="F254" s="33">
        <f ca="1">ROUND(_xlfn.NORM.INV(RAND(),CO!$H$4,CO!$H$6),0)</f>
        <v>12</v>
      </c>
      <c r="G254" s="34">
        <f ca="1">ROUND('O3'!$H$8*(-LN(1-RAND()))^(1/'O3'!$H$7),0)</f>
        <v>20</v>
      </c>
      <c r="H254" s="33">
        <f ca="1">ROUND(_xlfn.NORM.INV(RAND(),'NO2'!$H$4,'NO2'!$H$6),0)</f>
        <v>-4</v>
      </c>
      <c r="I254" s="34" cm="1">
        <f t="array" aca="1" ref="I254" ca="1">ROUND(_xlfn.IFS(C254&lt;=50, C254, C254&lt;=150, 50+(C254-50)*50/(150-50), C254&lt;=350, 100+(C254-150)*100/(350-150), C254&lt;=420, 200+(C254-350)*100/(420-350), TRUE, 300+(C254-420)*100/(500-420)), 1)</f>
        <v>59.5</v>
      </c>
      <c r="J254" s="35" cm="1">
        <f t="array" aca="1" ref="J254" ca="1">ROUND(_xlfn.IFS(D254&lt;=15.5, D254*50/15.5, D254&lt;=55.4, 50+(D254-15.5)*50/(55.4-15.5), D254&lt;=150.4, 100+(D254-55.4)*100/(150.4-55.4), D254&lt;=250.4, 200+(D254-150.4)*100/(250.4-150.4), TRUE, 300+(D254-250.4)*100/(500-250.4)), 1)</f>
        <v>132.19999999999999</v>
      </c>
      <c r="K254" s="34" cm="1">
        <f t="array" aca="1" ref="K254" ca="1">ROUND(_xlfn.IFS(E254&lt;=52, E254*50/52, E254&lt;=180, 50+(E254-52)*50/(180-52), E254&lt;=365, 100+(E254-180)*100/(365-180), E254&lt;=800, 200+(E254-365)*100/(800-365), TRUE, 300+(E254-800)*100/(1200-800)), 1)</f>
        <v>40.4</v>
      </c>
      <c r="L254" s="35" cm="1">
        <f t="array" aca="1" ref="L254" ca="1">ROUND(_xlfn.IFS(F254&lt;=4000,F254*50/4000,F254&lt;=8000,50+(F254-4000)*50/(8000-4000),F254&lt;=15000,100+(F254-8000)*100/(15000-8000),F254&lt;=30000,200+(F254-15000)*100/(30000-15000),TRUE,300+(F254-30000)*100/(45000-30000)),3)</f>
        <v>0.15</v>
      </c>
      <c r="M254" s="34" cm="1">
        <f t="array" aca="1" ref="M254" ca="1">ROUND(_xlfn.IFS(G254&lt;=120,G254*50/120,G254&lt;=235,50+(G254-120)*50/(235-120),G254&lt;=400,100+(G254-235)*100/(400-235),G254&lt;=800,200+(G254-400)*100/(800-400),TRUE,300+(G254-800)*100/(1000-800)),1)</f>
        <v>8.3000000000000007</v>
      </c>
      <c r="N254" s="35" cm="1">
        <f t="array" aca="1" ref="N254" ca="1">ROUND(_xlfn.IFS(H254&lt;=80,H254*50/80,H254&lt;=200,50+(H254-80)*50/(200-80),H254&lt;=1130,100+(H254-200)*100/(1130-200),H254&lt;=2260,200+(H254-1130)*100/(2260-1130),TRUE,300+(H254-2260)*100/(3000-2260)),1)</f>
        <v>-2.5</v>
      </c>
      <c r="O254" s="32">
        <f t="shared" ca="1" si="7"/>
        <v>132.19999999999999</v>
      </c>
      <c r="P254" s="33" t="str">
        <f t="shared" ca="1" si="8"/>
        <v>PM2,5</v>
      </c>
      <c r="Q254" s="42" t="str" cm="1">
        <f t="array" aca="1" ref="Q254" ca="1">_xlfn.IFS(O254&lt;=50,"Baik", O254&lt;=100,"Sedang", O254&lt;=200,"Tidak Sehat", O254&lt;=300,"Sangat Tidak Sehat", TRUE,"Berbahaya")</f>
        <v>Tidak Sehat</v>
      </c>
    </row>
    <row r="255" spans="1:17" x14ac:dyDescent="0.25">
      <c r="A255" s="41">
        <v>202308</v>
      </c>
      <c r="B255" s="33" t="s">
        <v>277</v>
      </c>
      <c r="C255" s="32">
        <f ca="1">ROUND('PM10'!$H$8*(-LN(1-RAND()))^(1/'PM10'!$H$7),0)</f>
        <v>77</v>
      </c>
      <c r="D255" s="35">
        <f ca="1">ROUND('PM2,5'!$H$8*(-LN(1-RAND()))^(1/'PM2,5'!$H$7),0)</f>
        <v>33</v>
      </c>
      <c r="E255" s="32">
        <f ca="1">ROUND(_xlfn.NORM.INV(RAND(),'SO2'!$H$4,'SO2'!$H$6),0)</f>
        <v>36</v>
      </c>
      <c r="F255" s="33">
        <f ca="1">ROUND(_xlfn.NORM.INV(RAND(),CO!$H$4,CO!$H$6),0)</f>
        <v>12</v>
      </c>
      <c r="G255" s="34">
        <f ca="1">ROUND('O3'!$H$8*(-LN(1-RAND()))^(1/'O3'!$H$7),0)</f>
        <v>31</v>
      </c>
      <c r="H255" s="33">
        <f ca="1">ROUND(_xlfn.NORM.INV(RAND(),'NO2'!$H$4,'NO2'!$H$6),0)</f>
        <v>28</v>
      </c>
      <c r="I255" s="34" cm="1">
        <f t="array" aca="1" ref="I255" ca="1">ROUND(_xlfn.IFS(C255&lt;=50, C255, C255&lt;=150, 50+(C255-50)*50/(150-50), C255&lt;=350, 100+(C255-150)*100/(350-150), C255&lt;=420, 200+(C255-350)*100/(420-350), TRUE, 300+(C255-420)*100/(500-420)), 1)</f>
        <v>63.5</v>
      </c>
      <c r="J255" s="35" cm="1">
        <f t="array" aca="1" ref="J255" ca="1">ROUND(_xlfn.IFS(D255&lt;=15.5, D255*50/15.5, D255&lt;=55.4, 50+(D255-15.5)*50/(55.4-15.5), D255&lt;=150.4, 100+(D255-55.4)*100/(150.4-55.4), D255&lt;=250.4, 200+(D255-150.4)*100/(250.4-150.4), TRUE, 300+(D255-250.4)*100/(500-250.4)), 1)</f>
        <v>71.900000000000006</v>
      </c>
      <c r="K255" s="34" cm="1">
        <f t="array" aca="1" ref="K255" ca="1">ROUND(_xlfn.IFS(E255&lt;=52, E255*50/52, E255&lt;=180, 50+(E255-52)*50/(180-52), E255&lt;=365, 100+(E255-180)*100/(365-180), E255&lt;=800, 200+(E255-365)*100/(800-365), TRUE, 300+(E255-800)*100/(1200-800)), 1)</f>
        <v>34.6</v>
      </c>
      <c r="L255" s="35" cm="1">
        <f t="array" aca="1" ref="L255" ca="1">ROUND(_xlfn.IFS(F255&lt;=4000,F255*50/4000,F255&lt;=8000,50+(F255-4000)*50/(8000-4000),F255&lt;=15000,100+(F255-8000)*100/(15000-8000),F255&lt;=30000,200+(F255-15000)*100/(30000-15000),TRUE,300+(F255-30000)*100/(45000-30000)),3)</f>
        <v>0.15</v>
      </c>
      <c r="M255" s="34" cm="1">
        <f t="array" aca="1" ref="M255" ca="1">ROUND(_xlfn.IFS(G255&lt;=120,G255*50/120,G255&lt;=235,50+(G255-120)*50/(235-120),G255&lt;=400,100+(G255-235)*100/(400-235),G255&lt;=800,200+(G255-400)*100/(800-400),TRUE,300+(G255-800)*100/(1000-800)),1)</f>
        <v>12.9</v>
      </c>
      <c r="N255" s="35" cm="1">
        <f t="array" aca="1" ref="N255" ca="1">ROUND(_xlfn.IFS(H255&lt;=80,H255*50/80,H255&lt;=200,50+(H255-80)*50/(200-80),H255&lt;=1130,100+(H255-200)*100/(1130-200),H255&lt;=2260,200+(H255-1130)*100/(2260-1130),TRUE,300+(H255-2260)*100/(3000-2260)),1)</f>
        <v>17.5</v>
      </c>
      <c r="O255" s="32">
        <f t="shared" ca="1" si="7"/>
        <v>71.900000000000006</v>
      </c>
      <c r="P255" s="33" t="str">
        <f t="shared" ca="1" si="8"/>
        <v>PM2,5</v>
      </c>
      <c r="Q255" s="42" t="str" cm="1">
        <f t="array" aca="1" ref="Q255" ca="1">_xlfn.IFS(O255&lt;=50,"Baik", O255&lt;=100,"Sedang", O255&lt;=200,"Tidak Sehat", O255&lt;=300,"Sangat Tidak Sehat", TRUE,"Berbahaya")</f>
        <v>Sedang</v>
      </c>
    </row>
    <row r="256" spans="1:17" x14ac:dyDescent="0.25">
      <c r="A256" s="41">
        <v>202308</v>
      </c>
      <c r="B256" s="33" t="s">
        <v>278</v>
      </c>
      <c r="C256" s="32">
        <f ca="1">ROUND('PM10'!$H$8*(-LN(1-RAND()))^(1/'PM10'!$H$7),0)</f>
        <v>60</v>
      </c>
      <c r="D256" s="35">
        <f ca="1">ROUND('PM2,5'!$H$8*(-LN(1-RAND()))^(1/'PM2,5'!$H$7),0)</f>
        <v>57</v>
      </c>
      <c r="E256" s="32">
        <f ca="1">ROUND(_xlfn.NORM.INV(RAND(),'SO2'!$H$4,'SO2'!$H$6),0)</f>
        <v>53</v>
      </c>
      <c r="F256" s="33">
        <f ca="1">ROUND(_xlfn.NORM.INV(RAND(),CO!$H$4,CO!$H$6),0)</f>
        <v>16</v>
      </c>
      <c r="G256" s="34">
        <f ca="1">ROUND('O3'!$H$8*(-LN(1-RAND()))^(1/'O3'!$H$7),0)</f>
        <v>18</v>
      </c>
      <c r="H256" s="33">
        <f ca="1">ROUND(_xlfn.NORM.INV(RAND(),'NO2'!$H$4,'NO2'!$H$6),0)</f>
        <v>13</v>
      </c>
      <c r="I256" s="34" cm="1">
        <f t="array" aca="1" ref="I256" ca="1">ROUND(_xlfn.IFS(C256&lt;=50, C256, C256&lt;=150, 50+(C256-50)*50/(150-50), C256&lt;=350, 100+(C256-150)*100/(350-150), C256&lt;=420, 200+(C256-350)*100/(420-350), TRUE, 300+(C256-420)*100/(500-420)), 1)</f>
        <v>55</v>
      </c>
      <c r="J256" s="35" cm="1">
        <f t="array" aca="1" ref="J256" ca="1">ROUND(_xlfn.IFS(D256&lt;=15.5, D256*50/15.5, D256&lt;=55.4, 50+(D256-15.5)*50/(55.4-15.5), D256&lt;=150.4, 100+(D256-55.4)*100/(150.4-55.4), D256&lt;=250.4, 200+(D256-150.4)*100/(250.4-150.4), TRUE, 300+(D256-250.4)*100/(500-250.4)), 1)</f>
        <v>101.7</v>
      </c>
      <c r="K256" s="34" cm="1">
        <f t="array" aca="1" ref="K256" ca="1">ROUND(_xlfn.IFS(E256&lt;=52, E256*50/52, E256&lt;=180, 50+(E256-52)*50/(180-52), E256&lt;=365, 100+(E256-180)*100/(365-180), E256&lt;=800, 200+(E256-365)*100/(800-365), TRUE, 300+(E256-800)*100/(1200-800)), 1)</f>
        <v>50.4</v>
      </c>
      <c r="L256" s="35" cm="1">
        <f t="array" aca="1" ref="L256" ca="1">ROUND(_xlfn.IFS(F256&lt;=4000,F256*50/4000,F256&lt;=8000,50+(F256-4000)*50/(8000-4000),F256&lt;=15000,100+(F256-8000)*100/(15000-8000),F256&lt;=30000,200+(F256-15000)*100/(30000-15000),TRUE,300+(F256-30000)*100/(45000-30000)),3)</f>
        <v>0.2</v>
      </c>
      <c r="M256" s="34" cm="1">
        <f t="array" aca="1" ref="M256" ca="1">ROUND(_xlfn.IFS(G256&lt;=120,G256*50/120,G256&lt;=235,50+(G256-120)*50/(235-120),G256&lt;=400,100+(G256-235)*100/(400-235),G256&lt;=800,200+(G256-400)*100/(800-400),TRUE,300+(G256-800)*100/(1000-800)),1)</f>
        <v>7.5</v>
      </c>
      <c r="N256" s="35" cm="1">
        <f t="array" aca="1" ref="N256" ca="1">ROUND(_xlfn.IFS(H256&lt;=80,H256*50/80,H256&lt;=200,50+(H256-80)*50/(200-80),H256&lt;=1130,100+(H256-200)*100/(1130-200),H256&lt;=2260,200+(H256-1130)*100/(2260-1130),TRUE,300+(H256-2260)*100/(3000-2260)),1)</f>
        <v>8.1</v>
      </c>
      <c r="O256" s="32">
        <f t="shared" ca="1" si="7"/>
        <v>101.7</v>
      </c>
      <c r="P256" s="33" t="str">
        <f t="shared" ca="1" si="8"/>
        <v>PM2,5</v>
      </c>
      <c r="Q256" s="42" t="str" cm="1">
        <f t="array" aca="1" ref="Q256" ca="1">_xlfn.IFS(O256&lt;=50,"Baik", O256&lt;=100,"Sedang", O256&lt;=200,"Tidak Sehat", O256&lt;=300,"Sangat Tidak Sehat", TRUE,"Berbahaya")</f>
        <v>Tidak Sehat</v>
      </c>
    </row>
    <row r="257" spans="1:17" x14ac:dyDescent="0.25">
      <c r="A257" s="41">
        <v>202308</v>
      </c>
      <c r="B257" s="33" t="s">
        <v>279</v>
      </c>
      <c r="C257" s="32">
        <f ca="1">ROUND('PM10'!$H$8*(-LN(1-RAND()))^(1/'PM10'!$H$7),0)</f>
        <v>50</v>
      </c>
      <c r="D257" s="35">
        <f ca="1">ROUND('PM2,5'!$H$8*(-LN(1-RAND()))^(1/'PM2,5'!$H$7),0)</f>
        <v>53</v>
      </c>
      <c r="E257" s="32">
        <f ca="1">ROUND(_xlfn.NORM.INV(RAND(),'SO2'!$H$4,'SO2'!$H$6),0)</f>
        <v>42</v>
      </c>
      <c r="F257" s="33">
        <f ca="1">ROUND(_xlfn.NORM.INV(RAND(),CO!$H$4,CO!$H$6),0)</f>
        <v>9</v>
      </c>
      <c r="G257" s="34">
        <f ca="1">ROUND('O3'!$H$8*(-LN(1-RAND()))^(1/'O3'!$H$7),0)</f>
        <v>34</v>
      </c>
      <c r="H257" s="33">
        <f ca="1">ROUND(_xlfn.NORM.INV(RAND(),'NO2'!$H$4,'NO2'!$H$6),0)</f>
        <v>22</v>
      </c>
      <c r="I257" s="34" cm="1">
        <f t="array" aca="1" ref="I257" ca="1">ROUND(_xlfn.IFS(C257&lt;=50, C257, C257&lt;=150, 50+(C257-50)*50/(150-50), C257&lt;=350, 100+(C257-150)*100/(350-150), C257&lt;=420, 200+(C257-350)*100/(420-350), TRUE, 300+(C257-420)*100/(500-420)), 1)</f>
        <v>50</v>
      </c>
      <c r="J257" s="35" cm="1">
        <f t="array" aca="1" ref="J257" ca="1">ROUND(_xlfn.IFS(D257&lt;=15.5, D257*50/15.5, D257&lt;=55.4, 50+(D257-15.5)*50/(55.4-15.5), D257&lt;=150.4, 100+(D257-55.4)*100/(150.4-55.4), D257&lt;=250.4, 200+(D257-150.4)*100/(250.4-150.4), TRUE, 300+(D257-250.4)*100/(500-250.4)), 1)</f>
        <v>97</v>
      </c>
      <c r="K257" s="34" cm="1">
        <f t="array" aca="1" ref="K257" ca="1">ROUND(_xlfn.IFS(E257&lt;=52, E257*50/52, E257&lt;=180, 50+(E257-52)*50/(180-52), E257&lt;=365, 100+(E257-180)*100/(365-180), E257&lt;=800, 200+(E257-365)*100/(800-365), TRUE, 300+(E257-800)*100/(1200-800)), 1)</f>
        <v>40.4</v>
      </c>
      <c r="L257" s="35" cm="1">
        <f t="array" aca="1" ref="L257" ca="1">ROUND(_xlfn.IFS(F257&lt;=4000,F257*50/4000,F257&lt;=8000,50+(F257-4000)*50/(8000-4000),F257&lt;=15000,100+(F257-8000)*100/(15000-8000),F257&lt;=30000,200+(F257-15000)*100/(30000-15000),TRUE,300+(F257-30000)*100/(45000-30000)),3)</f>
        <v>0.113</v>
      </c>
      <c r="M257" s="34" cm="1">
        <f t="array" aca="1" ref="M257" ca="1">ROUND(_xlfn.IFS(G257&lt;=120,G257*50/120,G257&lt;=235,50+(G257-120)*50/(235-120),G257&lt;=400,100+(G257-235)*100/(400-235),G257&lt;=800,200+(G257-400)*100/(800-400),TRUE,300+(G257-800)*100/(1000-800)),1)</f>
        <v>14.2</v>
      </c>
      <c r="N257" s="35" cm="1">
        <f t="array" aca="1" ref="N257" ca="1">ROUND(_xlfn.IFS(H257&lt;=80,H257*50/80,H257&lt;=200,50+(H257-80)*50/(200-80),H257&lt;=1130,100+(H257-200)*100/(1130-200),H257&lt;=2260,200+(H257-1130)*100/(2260-1130),TRUE,300+(H257-2260)*100/(3000-2260)),1)</f>
        <v>13.8</v>
      </c>
      <c r="O257" s="32">
        <f t="shared" ca="1" si="7"/>
        <v>97</v>
      </c>
      <c r="P257" s="33" t="str">
        <f t="shared" ca="1" si="8"/>
        <v>PM2,5</v>
      </c>
      <c r="Q257" s="42" t="str" cm="1">
        <f t="array" aca="1" ref="Q257" ca="1">_xlfn.IFS(O257&lt;=50,"Baik", O257&lt;=100,"Sedang", O257&lt;=200,"Tidak Sehat", O257&lt;=300,"Sangat Tidak Sehat", TRUE,"Berbahaya")</f>
        <v>Sedang</v>
      </c>
    </row>
    <row r="258" spans="1:17" x14ac:dyDescent="0.25">
      <c r="A258" s="41">
        <v>202308</v>
      </c>
      <c r="B258" s="33" t="s">
        <v>280</v>
      </c>
      <c r="C258" s="32">
        <f ca="1">ROUND('PM10'!$H$8*(-LN(1-RAND()))^(1/'PM10'!$H$7),0)</f>
        <v>48</v>
      </c>
      <c r="D258" s="35">
        <f ca="1">ROUND('PM2,5'!$H$8*(-LN(1-RAND()))^(1/'PM2,5'!$H$7),0)</f>
        <v>66</v>
      </c>
      <c r="E258" s="32">
        <f ca="1">ROUND(_xlfn.NORM.INV(RAND(),'SO2'!$H$4,'SO2'!$H$6),0)</f>
        <v>48</v>
      </c>
      <c r="F258" s="33">
        <f ca="1">ROUND(_xlfn.NORM.INV(RAND(),CO!$H$4,CO!$H$6),0)</f>
        <v>12</v>
      </c>
      <c r="G258" s="34">
        <f ca="1">ROUND('O3'!$H$8*(-LN(1-RAND()))^(1/'O3'!$H$7),0)</f>
        <v>17</v>
      </c>
      <c r="H258" s="33">
        <f ca="1">ROUND(_xlfn.NORM.INV(RAND(),'NO2'!$H$4,'NO2'!$H$6),0)</f>
        <v>19</v>
      </c>
      <c r="I258" s="34" cm="1">
        <f t="array" aca="1" ref="I258" ca="1">ROUND(_xlfn.IFS(C258&lt;=50, C258, C258&lt;=150, 50+(C258-50)*50/(150-50), C258&lt;=350, 100+(C258-150)*100/(350-150), C258&lt;=420, 200+(C258-350)*100/(420-350), TRUE, 300+(C258-420)*100/(500-420)), 1)</f>
        <v>48</v>
      </c>
      <c r="J258" s="35" cm="1">
        <f t="array" aca="1" ref="J258" ca="1">ROUND(_xlfn.IFS(D258&lt;=15.5, D258*50/15.5, D258&lt;=55.4, 50+(D258-15.5)*50/(55.4-15.5), D258&lt;=150.4, 100+(D258-55.4)*100/(150.4-55.4), D258&lt;=250.4, 200+(D258-150.4)*100/(250.4-150.4), TRUE, 300+(D258-250.4)*100/(500-250.4)), 1)</f>
        <v>111.2</v>
      </c>
      <c r="K258" s="34" cm="1">
        <f t="array" aca="1" ref="K258" ca="1">ROUND(_xlfn.IFS(E258&lt;=52, E258*50/52, E258&lt;=180, 50+(E258-52)*50/(180-52), E258&lt;=365, 100+(E258-180)*100/(365-180), E258&lt;=800, 200+(E258-365)*100/(800-365), TRUE, 300+(E258-800)*100/(1200-800)), 1)</f>
        <v>46.2</v>
      </c>
      <c r="L258" s="35" cm="1">
        <f t="array" aca="1" ref="L258" ca="1">ROUND(_xlfn.IFS(F258&lt;=4000,F258*50/4000,F258&lt;=8000,50+(F258-4000)*50/(8000-4000),F258&lt;=15000,100+(F258-8000)*100/(15000-8000),F258&lt;=30000,200+(F258-15000)*100/(30000-15000),TRUE,300+(F258-30000)*100/(45000-30000)),3)</f>
        <v>0.15</v>
      </c>
      <c r="M258" s="34" cm="1">
        <f t="array" aca="1" ref="M258" ca="1">ROUND(_xlfn.IFS(G258&lt;=120,G258*50/120,G258&lt;=235,50+(G258-120)*50/(235-120),G258&lt;=400,100+(G258-235)*100/(400-235),G258&lt;=800,200+(G258-400)*100/(800-400),TRUE,300+(G258-800)*100/(1000-800)),1)</f>
        <v>7.1</v>
      </c>
      <c r="N258" s="35" cm="1">
        <f t="array" aca="1" ref="N258" ca="1">ROUND(_xlfn.IFS(H258&lt;=80,H258*50/80,H258&lt;=200,50+(H258-80)*50/(200-80),H258&lt;=1130,100+(H258-200)*100/(1130-200),H258&lt;=2260,200+(H258-1130)*100/(2260-1130),TRUE,300+(H258-2260)*100/(3000-2260)),1)</f>
        <v>11.9</v>
      </c>
      <c r="O258" s="32">
        <f t="shared" ca="1" si="7"/>
        <v>111.2</v>
      </c>
      <c r="P258" s="33" t="str">
        <f t="shared" ca="1" si="8"/>
        <v>PM2,5</v>
      </c>
      <c r="Q258" s="42" t="str" cm="1">
        <f t="array" aca="1" ref="Q258" ca="1">_xlfn.IFS(O258&lt;=50,"Baik", O258&lt;=100,"Sedang", O258&lt;=200,"Tidak Sehat", O258&lt;=300,"Sangat Tidak Sehat", TRUE,"Berbahaya")</f>
        <v>Tidak Sehat</v>
      </c>
    </row>
    <row r="259" spans="1:17" x14ac:dyDescent="0.25">
      <c r="A259" s="41">
        <v>202308</v>
      </c>
      <c r="B259" s="33" t="s">
        <v>281</v>
      </c>
      <c r="C259" s="32">
        <f ca="1">ROUND('PM10'!$H$8*(-LN(1-RAND()))^(1/'PM10'!$H$7),0)</f>
        <v>61</v>
      </c>
      <c r="D259" s="35">
        <f ca="1">ROUND('PM2,5'!$H$8*(-LN(1-RAND()))^(1/'PM2,5'!$H$7),0)</f>
        <v>94</v>
      </c>
      <c r="E259" s="32">
        <f ca="1">ROUND(_xlfn.NORM.INV(RAND(),'SO2'!$H$4,'SO2'!$H$6),0)</f>
        <v>47</v>
      </c>
      <c r="F259" s="33">
        <f ca="1">ROUND(_xlfn.NORM.INV(RAND(),CO!$H$4,CO!$H$6),0)</f>
        <v>13</v>
      </c>
      <c r="G259" s="34">
        <f ca="1">ROUND('O3'!$H$8*(-LN(1-RAND()))^(1/'O3'!$H$7),0)</f>
        <v>28</v>
      </c>
      <c r="H259" s="33">
        <f ca="1">ROUND(_xlfn.NORM.INV(RAND(),'NO2'!$H$4,'NO2'!$H$6),0)</f>
        <v>29</v>
      </c>
      <c r="I259" s="34" cm="1">
        <f t="array" aca="1" ref="I259" ca="1">ROUND(_xlfn.IFS(C259&lt;=50, C259, C259&lt;=150, 50+(C259-50)*50/(150-50), C259&lt;=350, 100+(C259-150)*100/(350-150), C259&lt;=420, 200+(C259-350)*100/(420-350), TRUE, 300+(C259-420)*100/(500-420)), 1)</f>
        <v>55.5</v>
      </c>
      <c r="J259" s="35" cm="1">
        <f t="array" aca="1" ref="J259" ca="1">ROUND(_xlfn.IFS(D259&lt;=15.5, D259*50/15.5, D259&lt;=55.4, 50+(D259-15.5)*50/(55.4-15.5), D259&lt;=150.4, 100+(D259-55.4)*100/(150.4-55.4), D259&lt;=250.4, 200+(D259-150.4)*100/(250.4-150.4), TRUE, 300+(D259-250.4)*100/(500-250.4)), 1)</f>
        <v>140.6</v>
      </c>
      <c r="K259" s="34" cm="1">
        <f t="array" aca="1" ref="K259" ca="1">ROUND(_xlfn.IFS(E259&lt;=52, E259*50/52, E259&lt;=180, 50+(E259-52)*50/(180-52), E259&lt;=365, 100+(E259-180)*100/(365-180), E259&lt;=800, 200+(E259-365)*100/(800-365), TRUE, 300+(E259-800)*100/(1200-800)), 1)</f>
        <v>45.2</v>
      </c>
      <c r="L259" s="35" cm="1">
        <f t="array" aca="1" ref="L259" ca="1">ROUND(_xlfn.IFS(F259&lt;=4000,F259*50/4000,F259&lt;=8000,50+(F259-4000)*50/(8000-4000),F259&lt;=15000,100+(F259-8000)*100/(15000-8000),F259&lt;=30000,200+(F259-15000)*100/(30000-15000),TRUE,300+(F259-30000)*100/(45000-30000)),3)</f>
        <v>0.16300000000000001</v>
      </c>
      <c r="M259" s="34" cm="1">
        <f t="array" aca="1" ref="M259" ca="1">ROUND(_xlfn.IFS(G259&lt;=120,G259*50/120,G259&lt;=235,50+(G259-120)*50/(235-120),G259&lt;=400,100+(G259-235)*100/(400-235),G259&lt;=800,200+(G259-400)*100/(800-400),TRUE,300+(G259-800)*100/(1000-800)),1)</f>
        <v>11.7</v>
      </c>
      <c r="N259" s="35" cm="1">
        <f t="array" aca="1" ref="N259" ca="1">ROUND(_xlfn.IFS(H259&lt;=80,H259*50/80,H259&lt;=200,50+(H259-80)*50/(200-80),H259&lt;=1130,100+(H259-200)*100/(1130-200),H259&lt;=2260,200+(H259-1130)*100/(2260-1130),TRUE,300+(H259-2260)*100/(3000-2260)),1)</f>
        <v>18.100000000000001</v>
      </c>
      <c r="O259" s="32">
        <f t="shared" ref="O259:O322" ca="1" si="9">MAX(I259:N259)</f>
        <v>140.6</v>
      </c>
      <c r="P259" s="33" t="str">
        <f t="shared" ref="P259:P322" ca="1" si="10">SUBSTITUTE(INDEX($I$1:$N$1,MATCH(O259,I259:N259,0)),"ISPU ","")</f>
        <v>PM2,5</v>
      </c>
      <c r="Q259" s="42" t="str" cm="1">
        <f t="array" aca="1" ref="Q259" ca="1">_xlfn.IFS(O259&lt;=50,"Baik", O259&lt;=100,"Sedang", O259&lt;=200,"Tidak Sehat", O259&lt;=300,"Sangat Tidak Sehat", TRUE,"Berbahaya")</f>
        <v>Tidak Sehat</v>
      </c>
    </row>
    <row r="260" spans="1:17" x14ac:dyDescent="0.25">
      <c r="A260" s="41">
        <v>202308</v>
      </c>
      <c r="B260" s="33" t="s">
        <v>282</v>
      </c>
      <c r="C260" s="32">
        <f ca="1">ROUND('PM10'!$H$8*(-LN(1-RAND()))^(1/'PM10'!$H$7),0)</f>
        <v>42</v>
      </c>
      <c r="D260" s="35">
        <f ca="1">ROUND('PM2,5'!$H$8*(-LN(1-RAND()))^(1/'PM2,5'!$H$7),0)</f>
        <v>55</v>
      </c>
      <c r="E260" s="32">
        <f ca="1">ROUND(_xlfn.NORM.INV(RAND(),'SO2'!$H$4,'SO2'!$H$6),0)</f>
        <v>44</v>
      </c>
      <c r="F260" s="33">
        <f ca="1">ROUND(_xlfn.NORM.INV(RAND(),CO!$H$4,CO!$H$6),0)</f>
        <v>11</v>
      </c>
      <c r="G260" s="34">
        <f ca="1">ROUND('O3'!$H$8*(-LN(1-RAND()))^(1/'O3'!$H$7),0)</f>
        <v>22</v>
      </c>
      <c r="H260" s="33">
        <f ca="1">ROUND(_xlfn.NORM.INV(RAND(),'NO2'!$H$4,'NO2'!$H$6),0)</f>
        <v>8</v>
      </c>
      <c r="I260" s="34" cm="1">
        <f t="array" aca="1" ref="I260" ca="1">ROUND(_xlfn.IFS(C260&lt;=50, C260, C260&lt;=150, 50+(C260-50)*50/(150-50), C260&lt;=350, 100+(C260-150)*100/(350-150), C260&lt;=420, 200+(C260-350)*100/(420-350), TRUE, 300+(C260-420)*100/(500-420)), 1)</f>
        <v>42</v>
      </c>
      <c r="J260" s="35" cm="1">
        <f t="array" aca="1" ref="J260" ca="1">ROUND(_xlfn.IFS(D260&lt;=15.5, D260*50/15.5, D260&lt;=55.4, 50+(D260-15.5)*50/(55.4-15.5), D260&lt;=150.4, 100+(D260-55.4)*100/(150.4-55.4), D260&lt;=250.4, 200+(D260-150.4)*100/(250.4-150.4), TRUE, 300+(D260-250.4)*100/(500-250.4)), 1)</f>
        <v>99.5</v>
      </c>
      <c r="K260" s="34" cm="1">
        <f t="array" aca="1" ref="K260" ca="1">ROUND(_xlfn.IFS(E260&lt;=52, E260*50/52, E260&lt;=180, 50+(E260-52)*50/(180-52), E260&lt;=365, 100+(E260-180)*100/(365-180), E260&lt;=800, 200+(E260-365)*100/(800-365), TRUE, 300+(E260-800)*100/(1200-800)), 1)</f>
        <v>42.3</v>
      </c>
      <c r="L260" s="35" cm="1">
        <f t="array" aca="1" ref="L260" ca="1">ROUND(_xlfn.IFS(F260&lt;=4000,F260*50/4000,F260&lt;=8000,50+(F260-4000)*50/(8000-4000),F260&lt;=15000,100+(F260-8000)*100/(15000-8000),F260&lt;=30000,200+(F260-15000)*100/(30000-15000),TRUE,300+(F260-30000)*100/(45000-30000)),3)</f>
        <v>0.13800000000000001</v>
      </c>
      <c r="M260" s="34" cm="1">
        <f t="array" aca="1" ref="M260" ca="1">ROUND(_xlfn.IFS(G260&lt;=120,G260*50/120,G260&lt;=235,50+(G260-120)*50/(235-120),G260&lt;=400,100+(G260-235)*100/(400-235),G260&lt;=800,200+(G260-400)*100/(800-400),TRUE,300+(G260-800)*100/(1000-800)),1)</f>
        <v>9.1999999999999993</v>
      </c>
      <c r="N260" s="35" cm="1">
        <f t="array" aca="1" ref="N260" ca="1">ROUND(_xlfn.IFS(H260&lt;=80,H260*50/80,H260&lt;=200,50+(H260-80)*50/(200-80),H260&lt;=1130,100+(H260-200)*100/(1130-200),H260&lt;=2260,200+(H260-1130)*100/(2260-1130),TRUE,300+(H260-2260)*100/(3000-2260)),1)</f>
        <v>5</v>
      </c>
      <c r="O260" s="32">
        <f t="shared" ca="1" si="9"/>
        <v>99.5</v>
      </c>
      <c r="P260" s="33" t="str">
        <f t="shared" ca="1" si="10"/>
        <v>PM2,5</v>
      </c>
      <c r="Q260" s="42" t="str" cm="1">
        <f t="array" aca="1" ref="Q260" ca="1">_xlfn.IFS(O260&lt;=50,"Baik", O260&lt;=100,"Sedang", O260&lt;=200,"Tidak Sehat", O260&lt;=300,"Sangat Tidak Sehat", TRUE,"Berbahaya")</f>
        <v>Sedang</v>
      </c>
    </row>
    <row r="261" spans="1:17" x14ac:dyDescent="0.25">
      <c r="A261" s="41">
        <v>202308</v>
      </c>
      <c r="B261" s="33" t="s">
        <v>283</v>
      </c>
      <c r="C261" s="32">
        <f ca="1">ROUND('PM10'!$H$8*(-LN(1-RAND()))^(1/'PM10'!$H$7),0)</f>
        <v>60</v>
      </c>
      <c r="D261" s="35">
        <f ca="1">ROUND('PM2,5'!$H$8*(-LN(1-RAND()))^(1/'PM2,5'!$H$7),0)</f>
        <v>122</v>
      </c>
      <c r="E261" s="32">
        <f ca="1">ROUND(_xlfn.NORM.INV(RAND(),'SO2'!$H$4,'SO2'!$H$6),0)</f>
        <v>42</v>
      </c>
      <c r="F261" s="33">
        <f ca="1">ROUND(_xlfn.NORM.INV(RAND(),CO!$H$4,CO!$H$6),0)</f>
        <v>7</v>
      </c>
      <c r="G261" s="34">
        <f ca="1">ROUND('O3'!$H$8*(-LN(1-RAND()))^(1/'O3'!$H$7),0)</f>
        <v>35</v>
      </c>
      <c r="H261" s="33">
        <f ca="1">ROUND(_xlfn.NORM.INV(RAND(),'NO2'!$H$4,'NO2'!$H$6),0)</f>
        <v>24</v>
      </c>
      <c r="I261" s="34" cm="1">
        <f t="array" aca="1" ref="I261" ca="1">ROUND(_xlfn.IFS(C261&lt;=50, C261, C261&lt;=150, 50+(C261-50)*50/(150-50), C261&lt;=350, 100+(C261-150)*100/(350-150), C261&lt;=420, 200+(C261-350)*100/(420-350), TRUE, 300+(C261-420)*100/(500-420)), 1)</f>
        <v>55</v>
      </c>
      <c r="J261" s="35" cm="1">
        <f t="array" aca="1" ref="J261" ca="1">ROUND(_xlfn.IFS(D261&lt;=15.5, D261*50/15.5, D261&lt;=55.4, 50+(D261-15.5)*50/(55.4-15.5), D261&lt;=150.4, 100+(D261-55.4)*100/(150.4-55.4), D261&lt;=250.4, 200+(D261-150.4)*100/(250.4-150.4), TRUE, 300+(D261-250.4)*100/(500-250.4)), 1)</f>
        <v>170.1</v>
      </c>
      <c r="K261" s="34" cm="1">
        <f t="array" aca="1" ref="K261" ca="1">ROUND(_xlfn.IFS(E261&lt;=52, E261*50/52, E261&lt;=180, 50+(E261-52)*50/(180-52), E261&lt;=365, 100+(E261-180)*100/(365-180), E261&lt;=800, 200+(E261-365)*100/(800-365), TRUE, 300+(E261-800)*100/(1200-800)), 1)</f>
        <v>40.4</v>
      </c>
      <c r="L261" s="35" cm="1">
        <f t="array" aca="1" ref="L261" ca="1">ROUND(_xlfn.IFS(F261&lt;=4000,F261*50/4000,F261&lt;=8000,50+(F261-4000)*50/(8000-4000),F261&lt;=15000,100+(F261-8000)*100/(15000-8000),F261&lt;=30000,200+(F261-15000)*100/(30000-15000),TRUE,300+(F261-30000)*100/(45000-30000)),3)</f>
        <v>8.7999999999999995E-2</v>
      </c>
      <c r="M261" s="34" cm="1">
        <f t="array" aca="1" ref="M261" ca="1">ROUND(_xlfn.IFS(G261&lt;=120,G261*50/120,G261&lt;=235,50+(G261-120)*50/(235-120),G261&lt;=400,100+(G261-235)*100/(400-235),G261&lt;=800,200+(G261-400)*100/(800-400),TRUE,300+(G261-800)*100/(1000-800)),1)</f>
        <v>14.6</v>
      </c>
      <c r="N261" s="35" cm="1">
        <f t="array" aca="1" ref="N261" ca="1">ROUND(_xlfn.IFS(H261&lt;=80,H261*50/80,H261&lt;=200,50+(H261-80)*50/(200-80),H261&lt;=1130,100+(H261-200)*100/(1130-200),H261&lt;=2260,200+(H261-1130)*100/(2260-1130),TRUE,300+(H261-2260)*100/(3000-2260)),1)</f>
        <v>15</v>
      </c>
      <c r="O261" s="32">
        <f t="shared" ca="1" si="9"/>
        <v>170.1</v>
      </c>
      <c r="P261" s="33" t="str">
        <f t="shared" ca="1" si="10"/>
        <v>PM2,5</v>
      </c>
      <c r="Q261" s="42" t="str" cm="1">
        <f t="array" aca="1" ref="Q261" ca="1">_xlfn.IFS(O261&lt;=50,"Baik", O261&lt;=100,"Sedang", O261&lt;=200,"Tidak Sehat", O261&lt;=300,"Sangat Tidak Sehat", TRUE,"Berbahaya")</f>
        <v>Tidak Sehat</v>
      </c>
    </row>
    <row r="262" spans="1:17" x14ac:dyDescent="0.25">
      <c r="A262" s="41">
        <v>202308</v>
      </c>
      <c r="B262" s="33" t="s">
        <v>284</v>
      </c>
      <c r="C262" s="32">
        <f ca="1">ROUND('PM10'!$H$8*(-LN(1-RAND()))^(1/'PM10'!$H$7),0)</f>
        <v>30</v>
      </c>
      <c r="D262" s="35">
        <f ca="1">ROUND('PM2,5'!$H$8*(-LN(1-RAND()))^(1/'PM2,5'!$H$7),0)</f>
        <v>53</v>
      </c>
      <c r="E262" s="32">
        <f ca="1">ROUND(_xlfn.NORM.INV(RAND(),'SO2'!$H$4,'SO2'!$H$6),0)</f>
        <v>49</v>
      </c>
      <c r="F262" s="33">
        <f ca="1">ROUND(_xlfn.NORM.INV(RAND(),CO!$H$4,CO!$H$6),0)</f>
        <v>12</v>
      </c>
      <c r="G262" s="34">
        <f ca="1">ROUND('O3'!$H$8*(-LN(1-RAND()))^(1/'O3'!$H$7),0)</f>
        <v>27</v>
      </c>
      <c r="H262" s="33">
        <f ca="1">ROUND(_xlfn.NORM.INV(RAND(),'NO2'!$H$4,'NO2'!$H$6),0)</f>
        <v>41</v>
      </c>
      <c r="I262" s="34" cm="1">
        <f t="array" aca="1" ref="I262" ca="1">ROUND(_xlfn.IFS(C262&lt;=50, C262, C262&lt;=150, 50+(C262-50)*50/(150-50), C262&lt;=350, 100+(C262-150)*100/(350-150), C262&lt;=420, 200+(C262-350)*100/(420-350), TRUE, 300+(C262-420)*100/(500-420)), 1)</f>
        <v>30</v>
      </c>
      <c r="J262" s="35" cm="1">
        <f t="array" aca="1" ref="J262" ca="1">ROUND(_xlfn.IFS(D262&lt;=15.5, D262*50/15.5, D262&lt;=55.4, 50+(D262-15.5)*50/(55.4-15.5), D262&lt;=150.4, 100+(D262-55.4)*100/(150.4-55.4), D262&lt;=250.4, 200+(D262-150.4)*100/(250.4-150.4), TRUE, 300+(D262-250.4)*100/(500-250.4)), 1)</f>
        <v>97</v>
      </c>
      <c r="K262" s="34" cm="1">
        <f t="array" aca="1" ref="K262" ca="1">ROUND(_xlfn.IFS(E262&lt;=52, E262*50/52, E262&lt;=180, 50+(E262-52)*50/(180-52), E262&lt;=365, 100+(E262-180)*100/(365-180), E262&lt;=800, 200+(E262-365)*100/(800-365), TRUE, 300+(E262-800)*100/(1200-800)), 1)</f>
        <v>47.1</v>
      </c>
      <c r="L262" s="35" cm="1">
        <f t="array" aca="1" ref="L262" ca="1">ROUND(_xlfn.IFS(F262&lt;=4000,F262*50/4000,F262&lt;=8000,50+(F262-4000)*50/(8000-4000),F262&lt;=15000,100+(F262-8000)*100/(15000-8000),F262&lt;=30000,200+(F262-15000)*100/(30000-15000),TRUE,300+(F262-30000)*100/(45000-30000)),3)</f>
        <v>0.15</v>
      </c>
      <c r="M262" s="34" cm="1">
        <f t="array" aca="1" ref="M262" ca="1">ROUND(_xlfn.IFS(G262&lt;=120,G262*50/120,G262&lt;=235,50+(G262-120)*50/(235-120),G262&lt;=400,100+(G262-235)*100/(400-235),G262&lt;=800,200+(G262-400)*100/(800-400),TRUE,300+(G262-800)*100/(1000-800)),1)</f>
        <v>11.3</v>
      </c>
      <c r="N262" s="35" cm="1">
        <f t="array" aca="1" ref="N262" ca="1">ROUND(_xlfn.IFS(H262&lt;=80,H262*50/80,H262&lt;=200,50+(H262-80)*50/(200-80),H262&lt;=1130,100+(H262-200)*100/(1130-200),H262&lt;=2260,200+(H262-1130)*100/(2260-1130),TRUE,300+(H262-2260)*100/(3000-2260)),1)</f>
        <v>25.6</v>
      </c>
      <c r="O262" s="32">
        <f t="shared" ca="1" si="9"/>
        <v>97</v>
      </c>
      <c r="P262" s="33" t="str">
        <f t="shared" ca="1" si="10"/>
        <v>PM2,5</v>
      </c>
      <c r="Q262" s="42" t="str" cm="1">
        <f t="array" aca="1" ref="Q262" ca="1">_xlfn.IFS(O262&lt;=50,"Baik", O262&lt;=100,"Sedang", O262&lt;=200,"Tidak Sehat", O262&lt;=300,"Sangat Tidak Sehat", TRUE,"Berbahaya")</f>
        <v>Sedang</v>
      </c>
    </row>
    <row r="263" spans="1:17" x14ac:dyDescent="0.25">
      <c r="A263" s="41">
        <v>202308</v>
      </c>
      <c r="B263" s="33" t="s">
        <v>285</v>
      </c>
      <c r="C263" s="32">
        <f ca="1">ROUND('PM10'!$H$8*(-LN(1-RAND()))^(1/'PM10'!$H$7),0)</f>
        <v>42</v>
      </c>
      <c r="D263" s="35">
        <f ca="1">ROUND('PM2,5'!$H$8*(-LN(1-RAND()))^(1/'PM2,5'!$H$7),0)</f>
        <v>77</v>
      </c>
      <c r="E263" s="32">
        <f ca="1">ROUND(_xlfn.NORM.INV(RAND(),'SO2'!$H$4,'SO2'!$H$6),0)</f>
        <v>40</v>
      </c>
      <c r="F263" s="33">
        <f ca="1">ROUND(_xlfn.NORM.INV(RAND(),CO!$H$4,CO!$H$6),0)</f>
        <v>11</v>
      </c>
      <c r="G263" s="34">
        <f ca="1">ROUND('O3'!$H$8*(-LN(1-RAND()))^(1/'O3'!$H$7),0)</f>
        <v>24</v>
      </c>
      <c r="H263" s="33">
        <f ca="1">ROUND(_xlfn.NORM.INV(RAND(),'NO2'!$H$4,'NO2'!$H$6),0)</f>
        <v>36</v>
      </c>
      <c r="I263" s="34" cm="1">
        <f t="array" aca="1" ref="I263" ca="1">ROUND(_xlfn.IFS(C263&lt;=50, C263, C263&lt;=150, 50+(C263-50)*50/(150-50), C263&lt;=350, 100+(C263-150)*100/(350-150), C263&lt;=420, 200+(C263-350)*100/(420-350), TRUE, 300+(C263-420)*100/(500-420)), 1)</f>
        <v>42</v>
      </c>
      <c r="J263" s="35" cm="1">
        <f t="array" aca="1" ref="J263" ca="1">ROUND(_xlfn.IFS(D263&lt;=15.5, D263*50/15.5, D263&lt;=55.4, 50+(D263-15.5)*50/(55.4-15.5), D263&lt;=150.4, 100+(D263-55.4)*100/(150.4-55.4), D263&lt;=250.4, 200+(D263-150.4)*100/(250.4-150.4), TRUE, 300+(D263-250.4)*100/(500-250.4)), 1)</f>
        <v>122.7</v>
      </c>
      <c r="K263" s="34" cm="1">
        <f t="array" aca="1" ref="K263" ca="1">ROUND(_xlfn.IFS(E263&lt;=52, E263*50/52, E263&lt;=180, 50+(E263-52)*50/(180-52), E263&lt;=365, 100+(E263-180)*100/(365-180), E263&lt;=800, 200+(E263-365)*100/(800-365), TRUE, 300+(E263-800)*100/(1200-800)), 1)</f>
        <v>38.5</v>
      </c>
      <c r="L263" s="35" cm="1">
        <f t="array" aca="1" ref="L263" ca="1">ROUND(_xlfn.IFS(F263&lt;=4000,F263*50/4000,F263&lt;=8000,50+(F263-4000)*50/(8000-4000),F263&lt;=15000,100+(F263-8000)*100/(15000-8000),F263&lt;=30000,200+(F263-15000)*100/(30000-15000),TRUE,300+(F263-30000)*100/(45000-30000)),3)</f>
        <v>0.13800000000000001</v>
      </c>
      <c r="M263" s="34" cm="1">
        <f t="array" aca="1" ref="M263" ca="1">ROUND(_xlfn.IFS(G263&lt;=120,G263*50/120,G263&lt;=235,50+(G263-120)*50/(235-120),G263&lt;=400,100+(G263-235)*100/(400-235),G263&lt;=800,200+(G263-400)*100/(800-400),TRUE,300+(G263-800)*100/(1000-800)),1)</f>
        <v>10</v>
      </c>
      <c r="N263" s="35" cm="1">
        <f t="array" aca="1" ref="N263" ca="1">ROUND(_xlfn.IFS(H263&lt;=80,H263*50/80,H263&lt;=200,50+(H263-80)*50/(200-80),H263&lt;=1130,100+(H263-200)*100/(1130-200),H263&lt;=2260,200+(H263-1130)*100/(2260-1130),TRUE,300+(H263-2260)*100/(3000-2260)),1)</f>
        <v>22.5</v>
      </c>
      <c r="O263" s="32">
        <f t="shared" ca="1" si="9"/>
        <v>122.7</v>
      </c>
      <c r="P263" s="33" t="str">
        <f t="shared" ca="1" si="10"/>
        <v>PM2,5</v>
      </c>
      <c r="Q263" s="42" t="str" cm="1">
        <f t="array" aca="1" ref="Q263" ca="1">_xlfn.IFS(O263&lt;=50,"Baik", O263&lt;=100,"Sedang", O263&lt;=200,"Tidak Sehat", O263&lt;=300,"Sangat Tidak Sehat", TRUE,"Berbahaya")</f>
        <v>Tidak Sehat</v>
      </c>
    </row>
    <row r="264" spans="1:17" x14ac:dyDescent="0.25">
      <c r="A264" s="41">
        <v>202308</v>
      </c>
      <c r="B264" s="33" t="s">
        <v>286</v>
      </c>
      <c r="C264" s="32">
        <f ca="1">ROUND('PM10'!$H$8*(-LN(1-RAND()))^(1/'PM10'!$H$7),0)</f>
        <v>50</v>
      </c>
      <c r="D264" s="35">
        <f ca="1">ROUND('PM2,5'!$H$8*(-LN(1-RAND()))^(1/'PM2,5'!$H$7),0)</f>
        <v>91</v>
      </c>
      <c r="E264" s="32">
        <f ca="1">ROUND(_xlfn.NORM.INV(RAND(),'SO2'!$H$4,'SO2'!$H$6),0)</f>
        <v>48</v>
      </c>
      <c r="F264" s="33">
        <f ca="1">ROUND(_xlfn.NORM.INV(RAND(),CO!$H$4,CO!$H$6),0)</f>
        <v>7</v>
      </c>
      <c r="G264" s="34">
        <f ca="1">ROUND('O3'!$H$8*(-LN(1-RAND()))^(1/'O3'!$H$7),0)</f>
        <v>5</v>
      </c>
      <c r="H264" s="33">
        <f ca="1">ROUND(_xlfn.NORM.INV(RAND(),'NO2'!$H$4,'NO2'!$H$6),0)</f>
        <v>10</v>
      </c>
      <c r="I264" s="34" cm="1">
        <f t="array" aca="1" ref="I264" ca="1">ROUND(_xlfn.IFS(C264&lt;=50, C264, C264&lt;=150, 50+(C264-50)*50/(150-50), C264&lt;=350, 100+(C264-150)*100/(350-150), C264&lt;=420, 200+(C264-350)*100/(420-350), TRUE, 300+(C264-420)*100/(500-420)), 1)</f>
        <v>50</v>
      </c>
      <c r="J264" s="35" cm="1">
        <f t="array" aca="1" ref="J264" ca="1">ROUND(_xlfn.IFS(D264&lt;=15.5, D264*50/15.5, D264&lt;=55.4, 50+(D264-15.5)*50/(55.4-15.5), D264&lt;=150.4, 100+(D264-55.4)*100/(150.4-55.4), D264&lt;=250.4, 200+(D264-150.4)*100/(250.4-150.4), TRUE, 300+(D264-250.4)*100/(500-250.4)), 1)</f>
        <v>137.5</v>
      </c>
      <c r="K264" s="34" cm="1">
        <f t="array" aca="1" ref="K264" ca="1">ROUND(_xlfn.IFS(E264&lt;=52, E264*50/52, E264&lt;=180, 50+(E264-52)*50/(180-52), E264&lt;=365, 100+(E264-180)*100/(365-180), E264&lt;=800, 200+(E264-365)*100/(800-365), TRUE, 300+(E264-800)*100/(1200-800)), 1)</f>
        <v>46.2</v>
      </c>
      <c r="L264" s="35" cm="1">
        <f t="array" aca="1" ref="L264" ca="1">ROUND(_xlfn.IFS(F264&lt;=4000,F264*50/4000,F264&lt;=8000,50+(F264-4000)*50/(8000-4000),F264&lt;=15000,100+(F264-8000)*100/(15000-8000),F264&lt;=30000,200+(F264-15000)*100/(30000-15000),TRUE,300+(F264-30000)*100/(45000-30000)),3)</f>
        <v>8.7999999999999995E-2</v>
      </c>
      <c r="M264" s="34" cm="1">
        <f t="array" aca="1" ref="M264" ca="1">ROUND(_xlfn.IFS(G264&lt;=120,G264*50/120,G264&lt;=235,50+(G264-120)*50/(235-120),G264&lt;=400,100+(G264-235)*100/(400-235),G264&lt;=800,200+(G264-400)*100/(800-400),TRUE,300+(G264-800)*100/(1000-800)),1)</f>
        <v>2.1</v>
      </c>
      <c r="N264" s="35" cm="1">
        <f t="array" aca="1" ref="N264" ca="1">ROUND(_xlfn.IFS(H264&lt;=80,H264*50/80,H264&lt;=200,50+(H264-80)*50/(200-80),H264&lt;=1130,100+(H264-200)*100/(1130-200),H264&lt;=2260,200+(H264-1130)*100/(2260-1130),TRUE,300+(H264-2260)*100/(3000-2260)),1)</f>
        <v>6.3</v>
      </c>
      <c r="O264" s="32">
        <f t="shared" ca="1" si="9"/>
        <v>137.5</v>
      </c>
      <c r="P264" s="33" t="str">
        <f t="shared" ca="1" si="10"/>
        <v>PM2,5</v>
      </c>
      <c r="Q264" s="42" t="str" cm="1">
        <f t="array" aca="1" ref="Q264" ca="1">_xlfn.IFS(O264&lt;=50,"Baik", O264&lt;=100,"Sedang", O264&lt;=200,"Tidak Sehat", O264&lt;=300,"Sangat Tidak Sehat", TRUE,"Berbahaya")</f>
        <v>Tidak Sehat</v>
      </c>
    </row>
    <row r="265" spans="1:17" x14ac:dyDescent="0.25">
      <c r="A265" s="41">
        <v>202308</v>
      </c>
      <c r="B265" s="33" t="s">
        <v>287</v>
      </c>
      <c r="C265" s="32">
        <f ca="1">ROUND('PM10'!$H$8*(-LN(1-RAND()))^(1/'PM10'!$H$7),0)</f>
        <v>42</v>
      </c>
      <c r="D265" s="35">
        <f ca="1">ROUND('PM2,5'!$H$8*(-LN(1-RAND()))^(1/'PM2,5'!$H$7),0)</f>
        <v>91</v>
      </c>
      <c r="E265" s="32">
        <f ca="1">ROUND(_xlfn.NORM.INV(RAND(),'SO2'!$H$4,'SO2'!$H$6),0)</f>
        <v>45</v>
      </c>
      <c r="F265" s="33">
        <f ca="1">ROUND(_xlfn.NORM.INV(RAND(),CO!$H$4,CO!$H$6),0)</f>
        <v>13</v>
      </c>
      <c r="G265" s="34">
        <f ca="1">ROUND('O3'!$H$8*(-LN(1-RAND()))^(1/'O3'!$H$7),0)</f>
        <v>25</v>
      </c>
      <c r="H265" s="33">
        <f ca="1">ROUND(_xlfn.NORM.INV(RAND(),'NO2'!$H$4,'NO2'!$H$6),0)</f>
        <v>29</v>
      </c>
      <c r="I265" s="34" cm="1">
        <f t="array" aca="1" ref="I265" ca="1">ROUND(_xlfn.IFS(C265&lt;=50, C265, C265&lt;=150, 50+(C265-50)*50/(150-50), C265&lt;=350, 100+(C265-150)*100/(350-150), C265&lt;=420, 200+(C265-350)*100/(420-350), TRUE, 300+(C265-420)*100/(500-420)), 1)</f>
        <v>42</v>
      </c>
      <c r="J265" s="35" cm="1">
        <f t="array" aca="1" ref="J265" ca="1">ROUND(_xlfn.IFS(D265&lt;=15.5, D265*50/15.5, D265&lt;=55.4, 50+(D265-15.5)*50/(55.4-15.5), D265&lt;=150.4, 100+(D265-55.4)*100/(150.4-55.4), D265&lt;=250.4, 200+(D265-150.4)*100/(250.4-150.4), TRUE, 300+(D265-250.4)*100/(500-250.4)), 1)</f>
        <v>137.5</v>
      </c>
      <c r="K265" s="34" cm="1">
        <f t="array" aca="1" ref="K265" ca="1">ROUND(_xlfn.IFS(E265&lt;=52, E265*50/52, E265&lt;=180, 50+(E265-52)*50/(180-52), E265&lt;=365, 100+(E265-180)*100/(365-180), E265&lt;=800, 200+(E265-365)*100/(800-365), TRUE, 300+(E265-800)*100/(1200-800)), 1)</f>
        <v>43.3</v>
      </c>
      <c r="L265" s="35" cm="1">
        <f t="array" aca="1" ref="L265" ca="1">ROUND(_xlfn.IFS(F265&lt;=4000,F265*50/4000,F265&lt;=8000,50+(F265-4000)*50/(8000-4000),F265&lt;=15000,100+(F265-8000)*100/(15000-8000),F265&lt;=30000,200+(F265-15000)*100/(30000-15000),TRUE,300+(F265-30000)*100/(45000-30000)),3)</f>
        <v>0.16300000000000001</v>
      </c>
      <c r="M265" s="34" cm="1">
        <f t="array" aca="1" ref="M265" ca="1">ROUND(_xlfn.IFS(G265&lt;=120,G265*50/120,G265&lt;=235,50+(G265-120)*50/(235-120),G265&lt;=400,100+(G265-235)*100/(400-235),G265&lt;=800,200+(G265-400)*100/(800-400),TRUE,300+(G265-800)*100/(1000-800)),1)</f>
        <v>10.4</v>
      </c>
      <c r="N265" s="35" cm="1">
        <f t="array" aca="1" ref="N265" ca="1">ROUND(_xlfn.IFS(H265&lt;=80,H265*50/80,H265&lt;=200,50+(H265-80)*50/(200-80),H265&lt;=1130,100+(H265-200)*100/(1130-200),H265&lt;=2260,200+(H265-1130)*100/(2260-1130),TRUE,300+(H265-2260)*100/(3000-2260)),1)</f>
        <v>18.100000000000001</v>
      </c>
      <c r="O265" s="32">
        <f t="shared" ca="1" si="9"/>
        <v>137.5</v>
      </c>
      <c r="P265" s="33" t="str">
        <f t="shared" ca="1" si="10"/>
        <v>PM2,5</v>
      </c>
      <c r="Q265" s="42" t="str" cm="1">
        <f t="array" aca="1" ref="Q265" ca="1">_xlfn.IFS(O265&lt;=50,"Baik", O265&lt;=100,"Sedang", O265&lt;=200,"Tidak Sehat", O265&lt;=300,"Sangat Tidak Sehat", TRUE,"Berbahaya")</f>
        <v>Tidak Sehat</v>
      </c>
    </row>
    <row r="266" spans="1:17" x14ac:dyDescent="0.25">
      <c r="A266" s="41">
        <v>202308</v>
      </c>
      <c r="B266" s="33" t="s">
        <v>288</v>
      </c>
      <c r="C266" s="32">
        <f ca="1">ROUND('PM10'!$H$8*(-LN(1-RAND()))^(1/'PM10'!$H$7),0)</f>
        <v>28</v>
      </c>
      <c r="D266" s="35">
        <f ca="1">ROUND('PM2,5'!$H$8*(-LN(1-RAND()))^(1/'PM2,5'!$H$7),0)</f>
        <v>45</v>
      </c>
      <c r="E266" s="32">
        <f ca="1">ROUND(_xlfn.NORM.INV(RAND(),'SO2'!$H$4,'SO2'!$H$6),0)</f>
        <v>39</v>
      </c>
      <c r="F266" s="33">
        <f ca="1">ROUND(_xlfn.NORM.INV(RAND(),CO!$H$4,CO!$H$6),0)</f>
        <v>10</v>
      </c>
      <c r="G266" s="34">
        <f ca="1">ROUND('O3'!$H$8*(-LN(1-RAND()))^(1/'O3'!$H$7),0)</f>
        <v>27</v>
      </c>
      <c r="H266" s="33">
        <f ca="1">ROUND(_xlfn.NORM.INV(RAND(),'NO2'!$H$4,'NO2'!$H$6),0)</f>
        <v>37</v>
      </c>
      <c r="I266" s="34" cm="1">
        <f t="array" aca="1" ref="I266" ca="1">ROUND(_xlfn.IFS(C266&lt;=50, C266, C266&lt;=150, 50+(C266-50)*50/(150-50), C266&lt;=350, 100+(C266-150)*100/(350-150), C266&lt;=420, 200+(C266-350)*100/(420-350), TRUE, 300+(C266-420)*100/(500-420)), 1)</f>
        <v>28</v>
      </c>
      <c r="J266" s="35" cm="1">
        <f t="array" aca="1" ref="J266" ca="1">ROUND(_xlfn.IFS(D266&lt;=15.5, D266*50/15.5, D266&lt;=55.4, 50+(D266-15.5)*50/(55.4-15.5), D266&lt;=150.4, 100+(D266-55.4)*100/(150.4-55.4), D266&lt;=250.4, 200+(D266-150.4)*100/(250.4-150.4), TRUE, 300+(D266-250.4)*100/(500-250.4)), 1)</f>
        <v>87</v>
      </c>
      <c r="K266" s="34" cm="1">
        <f t="array" aca="1" ref="K266" ca="1">ROUND(_xlfn.IFS(E266&lt;=52, E266*50/52, E266&lt;=180, 50+(E266-52)*50/(180-52), E266&lt;=365, 100+(E266-180)*100/(365-180), E266&lt;=800, 200+(E266-365)*100/(800-365), TRUE, 300+(E266-800)*100/(1200-800)), 1)</f>
        <v>37.5</v>
      </c>
      <c r="L266" s="35" cm="1">
        <f t="array" aca="1" ref="L266" ca="1">ROUND(_xlfn.IFS(F266&lt;=4000,F266*50/4000,F266&lt;=8000,50+(F266-4000)*50/(8000-4000),F266&lt;=15000,100+(F266-8000)*100/(15000-8000),F266&lt;=30000,200+(F266-15000)*100/(30000-15000),TRUE,300+(F266-30000)*100/(45000-30000)),3)</f>
        <v>0.125</v>
      </c>
      <c r="M266" s="34" cm="1">
        <f t="array" aca="1" ref="M266" ca="1">ROUND(_xlfn.IFS(G266&lt;=120,G266*50/120,G266&lt;=235,50+(G266-120)*50/(235-120),G266&lt;=400,100+(G266-235)*100/(400-235),G266&lt;=800,200+(G266-400)*100/(800-400),TRUE,300+(G266-800)*100/(1000-800)),1)</f>
        <v>11.3</v>
      </c>
      <c r="N266" s="35" cm="1">
        <f t="array" aca="1" ref="N266" ca="1">ROUND(_xlfn.IFS(H266&lt;=80,H266*50/80,H266&lt;=200,50+(H266-80)*50/(200-80),H266&lt;=1130,100+(H266-200)*100/(1130-200),H266&lt;=2260,200+(H266-1130)*100/(2260-1130),TRUE,300+(H266-2260)*100/(3000-2260)),1)</f>
        <v>23.1</v>
      </c>
      <c r="O266" s="32">
        <f t="shared" ca="1" si="9"/>
        <v>87</v>
      </c>
      <c r="P266" s="33" t="str">
        <f t="shared" ca="1" si="10"/>
        <v>PM2,5</v>
      </c>
      <c r="Q266" s="42" t="str" cm="1">
        <f t="array" aca="1" ref="Q266" ca="1">_xlfn.IFS(O266&lt;=50,"Baik", O266&lt;=100,"Sedang", O266&lt;=200,"Tidak Sehat", O266&lt;=300,"Sangat Tidak Sehat", TRUE,"Berbahaya")</f>
        <v>Sedang</v>
      </c>
    </row>
    <row r="267" spans="1:17" x14ac:dyDescent="0.25">
      <c r="A267" s="41">
        <v>202308</v>
      </c>
      <c r="B267" s="33" t="s">
        <v>289</v>
      </c>
      <c r="C267" s="32">
        <f ca="1">ROUND('PM10'!$H$8*(-LN(1-RAND()))^(1/'PM10'!$H$7),0)</f>
        <v>49</v>
      </c>
      <c r="D267" s="35">
        <f ca="1">ROUND('PM2,5'!$H$8*(-LN(1-RAND()))^(1/'PM2,5'!$H$7),0)</f>
        <v>62</v>
      </c>
      <c r="E267" s="32">
        <f ca="1">ROUND(_xlfn.NORM.INV(RAND(),'SO2'!$H$4,'SO2'!$H$6),0)</f>
        <v>44</v>
      </c>
      <c r="F267" s="33">
        <f ca="1">ROUND(_xlfn.NORM.INV(RAND(),CO!$H$4,CO!$H$6),0)</f>
        <v>9</v>
      </c>
      <c r="G267" s="34">
        <f ca="1">ROUND('O3'!$H$8*(-LN(1-RAND()))^(1/'O3'!$H$7),0)</f>
        <v>23</v>
      </c>
      <c r="H267" s="33">
        <f ca="1">ROUND(_xlfn.NORM.INV(RAND(),'NO2'!$H$4,'NO2'!$H$6),0)</f>
        <v>29</v>
      </c>
      <c r="I267" s="34" cm="1">
        <f t="array" aca="1" ref="I267" ca="1">ROUND(_xlfn.IFS(C267&lt;=50, C267, C267&lt;=150, 50+(C267-50)*50/(150-50), C267&lt;=350, 100+(C267-150)*100/(350-150), C267&lt;=420, 200+(C267-350)*100/(420-350), TRUE, 300+(C267-420)*100/(500-420)), 1)</f>
        <v>49</v>
      </c>
      <c r="J267" s="35" cm="1">
        <f t="array" aca="1" ref="J267" ca="1">ROUND(_xlfn.IFS(D267&lt;=15.5, D267*50/15.5, D267&lt;=55.4, 50+(D267-15.5)*50/(55.4-15.5), D267&lt;=150.4, 100+(D267-55.4)*100/(150.4-55.4), D267&lt;=250.4, 200+(D267-150.4)*100/(250.4-150.4), TRUE, 300+(D267-250.4)*100/(500-250.4)), 1)</f>
        <v>106.9</v>
      </c>
      <c r="K267" s="34" cm="1">
        <f t="array" aca="1" ref="K267" ca="1">ROUND(_xlfn.IFS(E267&lt;=52, E267*50/52, E267&lt;=180, 50+(E267-52)*50/(180-52), E267&lt;=365, 100+(E267-180)*100/(365-180), E267&lt;=800, 200+(E267-365)*100/(800-365), TRUE, 300+(E267-800)*100/(1200-800)), 1)</f>
        <v>42.3</v>
      </c>
      <c r="L267" s="35" cm="1">
        <f t="array" aca="1" ref="L267" ca="1">ROUND(_xlfn.IFS(F267&lt;=4000,F267*50/4000,F267&lt;=8000,50+(F267-4000)*50/(8000-4000),F267&lt;=15000,100+(F267-8000)*100/(15000-8000),F267&lt;=30000,200+(F267-15000)*100/(30000-15000),TRUE,300+(F267-30000)*100/(45000-30000)),3)</f>
        <v>0.113</v>
      </c>
      <c r="M267" s="34" cm="1">
        <f t="array" aca="1" ref="M267" ca="1">ROUND(_xlfn.IFS(G267&lt;=120,G267*50/120,G267&lt;=235,50+(G267-120)*50/(235-120),G267&lt;=400,100+(G267-235)*100/(400-235),G267&lt;=800,200+(G267-400)*100/(800-400),TRUE,300+(G267-800)*100/(1000-800)),1)</f>
        <v>9.6</v>
      </c>
      <c r="N267" s="35" cm="1">
        <f t="array" aca="1" ref="N267" ca="1">ROUND(_xlfn.IFS(H267&lt;=80,H267*50/80,H267&lt;=200,50+(H267-80)*50/(200-80),H267&lt;=1130,100+(H267-200)*100/(1130-200),H267&lt;=2260,200+(H267-1130)*100/(2260-1130),TRUE,300+(H267-2260)*100/(3000-2260)),1)</f>
        <v>18.100000000000001</v>
      </c>
      <c r="O267" s="32">
        <f t="shared" ca="1" si="9"/>
        <v>106.9</v>
      </c>
      <c r="P267" s="33" t="str">
        <f t="shared" ca="1" si="10"/>
        <v>PM2,5</v>
      </c>
      <c r="Q267" s="42" t="str" cm="1">
        <f t="array" aca="1" ref="Q267" ca="1">_xlfn.IFS(O267&lt;=50,"Baik", O267&lt;=100,"Sedang", O267&lt;=200,"Tidak Sehat", O267&lt;=300,"Sangat Tidak Sehat", TRUE,"Berbahaya")</f>
        <v>Tidak Sehat</v>
      </c>
    </row>
    <row r="268" spans="1:17" x14ac:dyDescent="0.25">
      <c r="A268" s="41">
        <v>202308</v>
      </c>
      <c r="B268" s="33" t="s">
        <v>290</v>
      </c>
      <c r="C268" s="32">
        <f ca="1">ROUND('PM10'!$H$8*(-LN(1-RAND()))^(1/'PM10'!$H$7),0)</f>
        <v>50</v>
      </c>
      <c r="D268" s="35">
        <f ca="1">ROUND('PM2,5'!$H$8*(-LN(1-RAND()))^(1/'PM2,5'!$H$7),0)</f>
        <v>57</v>
      </c>
      <c r="E268" s="32">
        <f ca="1">ROUND(_xlfn.NORM.INV(RAND(),'SO2'!$H$4,'SO2'!$H$6),0)</f>
        <v>37</v>
      </c>
      <c r="F268" s="33">
        <f ca="1">ROUND(_xlfn.NORM.INV(RAND(),CO!$H$4,CO!$H$6),0)</f>
        <v>12</v>
      </c>
      <c r="G268" s="34">
        <f ca="1">ROUND('O3'!$H$8*(-LN(1-RAND()))^(1/'O3'!$H$7),0)</f>
        <v>33</v>
      </c>
      <c r="H268" s="33">
        <f ca="1">ROUND(_xlfn.NORM.INV(RAND(),'NO2'!$H$4,'NO2'!$H$6),0)</f>
        <v>26</v>
      </c>
      <c r="I268" s="34" cm="1">
        <f t="array" aca="1" ref="I268" ca="1">ROUND(_xlfn.IFS(C268&lt;=50, C268, C268&lt;=150, 50+(C268-50)*50/(150-50), C268&lt;=350, 100+(C268-150)*100/(350-150), C268&lt;=420, 200+(C268-350)*100/(420-350), TRUE, 300+(C268-420)*100/(500-420)), 1)</f>
        <v>50</v>
      </c>
      <c r="J268" s="35" cm="1">
        <f t="array" aca="1" ref="J268" ca="1">ROUND(_xlfn.IFS(D268&lt;=15.5, D268*50/15.5, D268&lt;=55.4, 50+(D268-15.5)*50/(55.4-15.5), D268&lt;=150.4, 100+(D268-55.4)*100/(150.4-55.4), D268&lt;=250.4, 200+(D268-150.4)*100/(250.4-150.4), TRUE, 300+(D268-250.4)*100/(500-250.4)), 1)</f>
        <v>101.7</v>
      </c>
      <c r="K268" s="34" cm="1">
        <f t="array" aca="1" ref="K268" ca="1">ROUND(_xlfn.IFS(E268&lt;=52, E268*50/52, E268&lt;=180, 50+(E268-52)*50/(180-52), E268&lt;=365, 100+(E268-180)*100/(365-180), E268&lt;=800, 200+(E268-365)*100/(800-365), TRUE, 300+(E268-800)*100/(1200-800)), 1)</f>
        <v>35.6</v>
      </c>
      <c r="L268" s="35" cm="1">
        <f t="array" aca="1" ref="L268" ca="1">ROUND(_xlfn.IFS(F268&lt;=4000,F268*50/4000,F268&lt;=8000,50+(F268-4000)*50/(8000-4000),F268&lt;=15000,100+(F268-8000)*100/(15000-8000),F268&lt;=30000,200+(F268-15000)*100/(30000-15000),TRUE,300+(F268-30000)*100/(45000-30000)),3)</f>
        <v>0.15</v>
      </c>
      <c r="M268" s="34" cm="1">
        <f t="array" aca="1" ref="M268" ca="1">ROUND(_xlfn.IFS(G268&lt;=120,G268*50/120,G268&lt;=235,50+(G268-120)*50/(235-120),G268&lt;=400,100+(G268-235)*100/(400-235),G268&lt;=800,200+(G268-400)*100/(800-400),TRUE,300+(G268-800)*100/(1000-800)),1)</f>
        <v>13.8</v>
      </c>
      <c r="N268" s="35" cm="1">
        <f t="array" aca="1" ref="N268" ca="1">ROUND(_xlfn.IFS(H268&lt;=80,H268*50/80,H268&lt;=200,50+(H268-80)*50/(200-80),H268&lt;=1130,100+(H268-200)*100/(1130-200),H268&lt;=2260,200+(H268-1130)*100/(2260-1130),TRUE,300+(H268-2260)*100/(3000-2260)),1)</f>
        <v>16.3</v>
      </c>
      <c r="O268" s="32">
        <f t="shared" ca="1" si="9"/>
        <v>101.7</v>
      </c>
      <c r="P268" s="33" t="str">
        <f t="shared" ca="1" si="10"/>
        <v>PM2,5</v>
      </c>
      <c r="Q268" s="42" t="str" cm="1">
        <f t="array" aca="1" ref="Q268" ca="1">_xlfn.IFS(O268&lt;=50,"Baik", O268&lt;=100,"Sedang", O268&lt;=200,"Tidak Sehat", O268&lt;=300,"Sangat Tidak Sehat", TRUE,"Berbahaya")</f>
        <v>Tidak Sehat</v>
      </c>
    </row>
    <row r="269" spans="1:17" x14ac:dyDescent="0.25">
      <c r="A269" s="41">
        <v>202308</v>
      </c>
      <c r="B269" s="33" t="s">
        <v>291</v>
      </c>
      <c r="C269" s="32">
        <f ca="1">ROUND('PM10'!$H$8*(-LN(1-RAND()))^(1/'PM10'!$H$7),0)</f>
        <v>43</v>
      </c>
      <c r="D269" s="35">
        <f ca="1">ROUND('PM2,5'!$H$8*(-LN(1-RAND()))^(1/'PM2,5'!$H$7),0)</f>
        <v>101</v>
      </c>
      <c r="E269" s="32">
        <f ca="1">ROUND(_xlfn.NORM.INV(RAND(),'SO2'!$H$4,'SO2'!$H$6),0)</f>
        <v>43</v>
      </c>
      <c r="F269" s="33">
        <f ca="1">ROUND(_xlfn.NORM.INV(RAND(),CO!$H$4,CO!$H$6),0)</f>
        <v>9</v>
      </c>
      <c r="G269" s="34">
        <f ca="1">ROUND('O3'!$H$8*(-LN(1-RAND()))^(1/'O3'!$H$7),0)</f>
        <v>36</v>
      </c>
      <c r="H269" s="33">
        <f ca="1">ROUND(_xlfn.NORM.INV(RAND(),'NO2'!$H$4,'NO2'!$H$6),0)</f>
        <v>31</v>
      </c>
      <c r="I269" s="34" cm="1">
        <f t="array" aca="1" ref="I269" ca="1">ROUND(_xlfn.IFS(C269&lt;=50, C269, C269&lt;=150, 50+(C269-50)*50/(150-50), C269&lt;=350, 100+(C269-150)*100/(350-150), C269&lt;=420, 200+(C269-350)*100/(420-350), TRUE, 300+(C269-420)*100/(500-420)), 1)</f>
        <v>43</v>
      </c>
      <c r="J269" s="35" cm="1">
        <f t="array" aca="1" ref="J269" ca="1">ROUND(_xlfn.IFS(D269&lt;=15.5, D269*50/15.5, D269&lt;=55.4, 50+(D269-15.5)*50/(55.4-15.5), D269&lt;=150.4, 100+(D269-55.4)*100/(150.4-55.4), D269&lt;=250.4, 200+(D269-150.4)*100/(250.4-150.4), TRUE, 300+(D269-250.4)*100/(500-250.4)), 1)</f>
        <v>148</v>
      </c>
      <c r="K269" s="34" cm="1">
        <f t="array" aca="1" ref="K269" ca="1">ROUND(_xlfn.IFS(E269&lt;=52, E269*50/52, E269&lt;=180, 50+(E269-52)*50/(180-52), E269&lt;=365, 100+(E269-180)*100/(365-180), E269&lt;=800, 200+(E269-365)*100/(800-365), TRUE, 300+(E269-800)*100/(1200-800)), 1)</f>
        <v>41.3</v>
      </c>
      <c r="L269" s="35" cm="1">
        <f t="array" aca="1" ref="L269" ca="1">ROUND(_xlfn.IFS(F269&lt;=4000,F269*50/4000,F269&lt;=8000,50+(F269-4000)*50/(8000-4000),F269&lt;=15000,100+(F269-8000)*100/(15000-8000),F269&lt;=30000,200+(F269-15000)*100/(30000-15000),TRUE,300+(F269-30000)*100/(45000-30000)),3)</f>
        <v>0.113</v>
      </c>
      <c r="M269" s="34" cm="1">
        <f t="array" aca="1" ref="M269" ca="1">ROUND(_xlfn.IFS(G269&lt;=120,G269*50/120,G269&lt;=235,50+(G269-120)*50/(235-120),G269&lt;=400,100+(G269-235)*100/(400-235),G269&lt;=800,200+(G269-400)*100/(800-400),TRUE,300+(G269-800)*100/(1000-800)),1)</f>
        <v>15</v>
      </c>
      <c r="N269" s="35" cm="1">
        <f t="array" aca="1" ref="N269" ca="1">ROUND(_xlfn.IFS(H269&lt;=80,H269*50/80,H269&lt;=200,50+(H269-80)*50/(200-80),H269&lt;=1130,100+(H269-200)*100/(1130-200),H269&lt;=2260,200+(H269-1130)*100/(2260-1130),TRUE,300+(H269-2260)*100/(3000-2260)),1)</f>
        <v>19.399999999999999</v>
      </c>
      <c r="O269" s="32">
        <f t="shared" ca="1" si="9"/>
        <v>148</v>
      </c>
      <c r="P269" s="33" t="str">
        <f t="shared" ca="1" si="10"/>
        <v>PM2,5</v>
      </c>
      <c r="Q269" s="42" t="str" cm="1">
        <f t="array" aca="1" ref="Q269" ca="1">_xlfn.IFS(O269&lt;=50,"Baik", O269&lt;=100,"Sedang", O269&lt;=200,"Tidak Sehat", O269&lt;=300,"Sangat Tidak Sehat", TRUE,"Berbahaya")</f>
        <v>Tidak Sehat</v>
      </c>
    </row>
    <row r="270" spans="1:17" x14ac:dyDescent="0.25">
      <c r="A270" s="41">
        <v>202308</v>
      </c>
      <c r="B270" s="33" t="s">
        <v>292</v>
      </c>
      <c r="C270" s="32">
        <f ca="1">ROUND('PM10'!$H$8*(-LN(1-RAND()))^(1/'PM10'!$H$7),0)</f>
        <v>67</v>
      </c>
      <c r="D270" s="35">
        <f ca="1">ROUND('PM2,5'!$H$8*(-LN(1-RAND()))^(1/'PM2,5'!$H$7),0)</f>
        <v>78</v>
      </c>
      <c r="E270" s="32">
        <f ca="1">ROUND(_xlfn.NORM.INV(RAND(),'SO2'!$H$4,'SO2'!$H$6),0)</f>
        <v>46</v>
      </c>
      <c r="F270" s="33">
        <f ca="1">ROUND(_xlfn.NORM.INV(RAND(),CO!$H$4,CO!$H$6),0)</f>
        <v>6</v>
      </c>
      <c r="G270" s="34">
        <f ca="1">ROUND('O3'!$H$8*(-LN(1-RAND()))^(1/'O3'!$H$7),0)</f>
        <v>18</v>
      </c>
      <c r="H270" s="33">
        <f ca="1">ROUND(_xlfn.NORM.INV(RAND(),'NO2'!$H$4,'NO2'!$H$6),0)</f>
        <v>26</v>
      </c>
      <c r="I270" s="34" cm="1">
        <f t="array" aca="1" ref="I270" ca="1">ROUND(_xlfn.IFS(C270&lt;=50, C270, C270&lt;=150, 50+(C270-50)*50/(150-50), C270&lt;=350, 100+(C270-150)*100/(350-150), C270&lt;=420, 200+(C270-350)*100/(420-350), TRUE, 300+(C270-420)*100/(500-420)), 1)</f>
        <v>58.5</v>
      </c>
      <c r="J270" s="35" cm="1">
        <f t="array" aca="1" ref="J270" ca="1">ROUND(_xlfn.IFS(D270&lt;=15.5, D270*50/15.5, D270&lt;=55.4, 50+(D270-15.5)*50/(55.4-15.5), D270&lt;=150.4, 100+(D270-55.4)*100/(150.4-55.4), D270&lt;=250.4, 200+(D270-150.4)*100/(250.4-150.4), TRUE, 300+(D270-250.4)*100/(500-250.4)), 1)</f>
        <v>123.8</v>
      </c>
      <c r="K270" s="34" cm="1">
        <f t="array" aca="1" ref="K270" ca="1">ROUND(_xlfn.IFS(E270&lt;=52, E270*50/52, E270&lt;=180, 50+(E270-52)*50/(180-52), E270&lt;=365, 100+(E270-180)*100/(365-180), E270&lt;=800, 200+(E270-365)*100/(800-365), TRUE, 300+(E270-800)*100/(1200-800)), 1)</f>
        <v>44.2</v>
      </c>
      <c r="L270" s="35" cm="1">
        <f t="array" aca="1" ref="L270" ca="1">ROUND(_xlfn.IFS(F270&lt;=4000,F270*50/4000,F270&lt;=8000,50+(F270-4000)*50/(8000-4000),F270&lt;=15000,100+(F270-8000)*100/(15000-8000),F270&lt;=30000,200+(F270-15000)*100/(30000-15000),TRUE,300+(F270-30000)*100/(45000-30000)),3)</f>
        <v>7.4999999999999997E-2</v>
      </c>
      <c r="M270" s="34" cm="1">
        <f t="array" aca="1" ref="M270" ca="1">ROUND(_xlfn.IFS(G270&lt;=120,G270*50/120,G270&lt;=235,50+(G270-120)*50/(235-120),G270&lt;=400,100+(G270-235)*100/(400-235),G270&lt;=800,200+(G270-400)*100/(800-400),TRUE,300+(G270-800)*100/(1000-800)),1)</f>
        <v>7.5</v>
      </c>
      <c r="N270" s="35" cm="1">
        <f t="array" aca="1" ref="N270" ca="1">ROUND(_xlfn.IFS(H270&lt;=80,H270*50/80,H270&lt;=200,50+(H270-80)*50/(200-80),H270&lt;=1130,100+(H270-200)*100/(1130-200),H270&lt;=2260,200+(H270-1130)*100/(2260-1130),TRUE,300+(H270-2260)*100/(3000-2260)),1)</f>
        <v>16.3</v>
      </c>
      <c r="O270" s="32">
        <f t="shared" ca="1" si="9"/>
        <v>123.8</v>
      </c>
      <c r="P270" s="33" t="str">
        <f t="shared" ca="1" si="10"/>
        <v>PM2,5</v>
      </c>
      <c r="Q270" s="42" t="str" cm="1">
        <f t="array" aca="1" ref="Q270" ca="1">_xlfn.IFS(O270&lt;=50,"Baik", O270&lt;=100,"Sedang", O270&lt;=200,"Tidak Sehat", O270&lt;=300,"Sangat Tidak Sehat", TRUE,"Berbahaya")</f>
        <v>Tidak Sehat</v>
      </c>
    </row>
    <row r="271" spans="1:17" x14ac:dyDescent="0.25">
      <c r="A271" s="41">
        <v>202308</v>
      </c>
      <c r="B271" s="33" t="s">
        <v>293</v>
      </c>
      <c r="C271" s="32">
        <f ca="1">ROUND('PM10'!$H$8*(-LN(1-RAND()))^(1/'PM10'!$H$7),0)</f>
        <v>52</v>
      </c>
      <c r="D271" s="35">
        <f ca="1">ROUND('PM2,5'!$H$8*(-LN(1-RAND()))^(1/'PM2,5'!$H$7),0)</f>
        <v>52</v>
      </c>
      <c r="E271" s="32">
        <f ca="1">ROUND(_xlfn.NORM.INV(RAND(),'SO2'!$H$4,'SO2'!$H$6),0)</f>
        <v>45</v>
      </c>
      <c r="F271" s="33">
        <f ca="1">ROUND(_xlfn.NORM.INV(RAND(),CO!$H$4,CO!$H$6),0)</f>
        <v>4</v>
      </c>
      <c r="G271" s="34">
        <f ca="1">ROUND('O3'!$H$8*(-LN(1-RAND()))^(1/'O3'!$H$7),0)</f>
        <v>30</v>
      </c>
      <c r="H271" s="33">
        <f ca="1">ROUND(_xlfn.NORM.INV(RAND(),'NO2'!$H$4,'NO2'!$H$6),0)</f>
        <v>23</v>
      </c>
      <c r="I271" s="34" cm="1">
        <f t="array" aca="1" ref="I271" ca="1">ROUND(_xlfn.IFS(C271&lt;=50, C271, C271&lt;=150, 50+(C271-50)*50/(150-50), C271&lt;=350, 100+(C271-150)*100/(350-150), C271&lt;=420, 200+(C271-350)*100/(420-350), TRUE, 300+(C271-420)*100/(500-420)), 1)</f>
        <v>51</v>
      </c>
      <c r="J271" s="35" cm="1">
        <f t="array" aca="1" ref="J271" ca="1">ROUND(_xlfn.IFS(D271&lt;=15.5, D271*50/15.5, D271&lt;=55.4, 50+(D271-15.5)*50/(55.4-15.5), D271&lt;=150.4, 100+(D271-55.4)*100/(150.4-55.4), D271&lt;=250.4, 200+(D271-150.4)*100/(250.4-150.4), TRUE, 300+(D271-250.4)*100/(500-250.4)), 1)</f>
        <v>95.7</v>
      </c>
      <c r="K271" s="34" cm="1">
        <f t="array" aca="1" ref="K271" ca="1">ROUND(_xlfn.IFS(E271&lt;=52, E271*50/52, E271&lt;=180, 50+(E271-52)*50/(180-52), E271&lt;=365, 100+(E271-180)*100/(365-180), E271&lt;=800, 200+(E271-365)*100/(800-365), TRUE, 300+(E271-800)*100/(1200-800)), 1)</f>
        <v>43.3</v>
      </c>
      <c r="L271" s="35" cm="1">
        <f t="array" aca="1" ref="L271" ca="1">ROUND(_xlfn.IFS(F271&lt;=4000,F271*50/4000,F271&lt;=8000,50+(F271-4000)*50/(8000-4000),F271&lt;=15000,100+(F271-8000)*100/(15000-8000),F271&lt;=30000,200+(F271-15000)*100/(30000-15000),TRUE,300+(F271-30000)*100/(45000-30000)),3)</f>
        <v>0.05</v>
      </c>
      <c r="M271" s="34" cm="1">
        <f t="array" aca="1" ref="M271" ca="1">ROUND(_xlfn.IFS(G271&lt;=120,G271*50/120,G271&lt;=235,50+(G271-120)*50/(235-120),G271&lt;=400,100+(G271-235)*100/(400-235),G271&lt;=800,200+(G271-400)*100/(800-400),TRUE,300+(G271-800)*100/(1000-800)),1)</f>
        <v>12.5</v>
      </c>
      <c r="N271" s="35" cm="1">
        <f t="array" aca="1" ref="N271" ca="1">ROUND(_xlfn.IFS(H271&lt;=80,H271*50/80,H271&lt;=200,50+(H271-80)*50/(200-80),H271&lt;=1130,100+(H271-200)*100/(1130-200),H271&lt;=2260,200+(H271-1130)*100/(2260-1130),TRUE,300+(H271-2260)*100/(3000-2260)),1)</f>
        <v>14.4</v>
      </c>
      <c r="O271" s="32">
        <f t="shared" ca="1" si="9"/>
        <v>95.7</v>
      </c>
      <c r="P271" s="33" t="str">
        <f t="shared" ca="1" si="10"/>
        <v>PM2,5</v>
      </c>
      <c r="Q271" s="42" t="str" cm="1">
        <f t="array" aca="1" ref="Q271" ca="1">_xlfn.IFS(O271&lt;=50,"Baik", O271&lt;=100,"Sedang", O271&lt;=200,"Tidak Sehat", O271&lt;=300,"Sangat Tidak Sehat", TRUE,"Berbahaya")</f>
        <v>Sedang</v>
      </c>
    </row>
    <row r="272" spans="1:17" x14ac:dyDescent="0.25">
      <c r="A272" s="41">
        <v>202308</v>
      </c>
      <c r="B272" s="33" t="s">
        <v>294</v>
      </c>
      <c r="C272" s="32">
        <f ca="1">ROUND('PM10'!$H$8*(-LN(1-RAND()))^(1/'PM10'!$H$7),0)</f>
        <v>89</v>
      </c>
      <c r="D272" s="35">
        <f ca="1">ROUND('PM2,5'!$H$8*(-LN(1-RAND()))^(1/'PM2,5'!$H$7),0)</f>
        <v>61</v>
      </c>
      <c r="E272" s="32">
        <f ca="1">ROUND(_xlfn.NORM.INV(RAND(),'SO2'!$H$4,'SO2'!$H$6),0)</f>
        <v>35</v>
      </c>
      <c r="F272" s="33">
        <f ca="1">ROUND(_xlfn.NORM.INV(RAND(),CO!$H$4,CO!$H$6),0)</f>
        <v>12</v>
      </c>
      <c r="G272" s="34">
        <f ca="1">ROUND('O3'!$H$8*(-LN(1-RAND()))^(1/'O3'!$H$7),0)</f>
        <v>30</v>
      </c>
      <c r="H272" s="33">
        <f ca="1">ROUND(_xlfn.NORM.INV(RAND(),'NO2'!$H$4,'NO2'!$H$6),0)</f>
        <v>29</v>
      </c>
      <c r="I272" s="34" cm="1">
        <f t="array" aca="1" ref="I272" ca="1">ROUND(_xlfn.IFS(C272&lt;=50, C272, C272&lt;=150, 50+(C272-50)*50/(150-50), C272&lt;=350, 100+(C272-150)*100/(350-150), C272&lt;=420, 200+(C272-350)*100/(420-350), TRUE, 300+(C272-420)*100/(500-420)), 1)</f>
        <v>69.5</v>
      </c>
      <c r="J272" s="35" cm="1">
        <f t="array" aca="1" ref="J272" ca="1">ROUND(_xlfn.IFS(D272&lt;=15.5, D272*50/15.5, D272&lt;=55.4, 50+(D272-15.5)*50/(55.4-15.5), D272&lt;=150.4, 100+(D272-55.4)*100/(150.4-55.4), D272&lt;=250.4, 200+(D272-150.4)*100/(250.4-150.4), TRUE, 300+(D272-250.4)*100/(500-250.4)), 1)</f>
        <v>105.9</v>
      </c>
      <c r="K272" s="34" cm="1">
        <f t="array" aca="1" ref="K272" ca="1">ROUND(_xlfn.IFS(E272&lt;=52, E272*50/52, E272&lt;=180, 50+(E272-52)*50/(180-52), E272&lt;=365, 100+(E272-180)*100/(365-180), E272&lt;=800, 200+(E272-365)*100/(800-365), TRUE, 300+(E272-800)*100/(1200-800)), 1)</f>
        <v>33.700000000000003</v>
      </c>
      <c r="L272" s="35" cm="1">
        <f t="array" aca="1" ref="L272" ca="1">ROUND(_xlfn.IFS(F272&lt;=4000,F272*50/4000,F272&lt;=8000,50+(F272-4000)*50/(8000-4000),F272&lt;=15000,100+(F272-8000)*100/(15000-8000),F272&lt;=30000,200+(F272-15000)*100/(30000-15000),TRUE,300+(F272-30000)*100/(45000-30000)),3)</f>
        <v>0.15</v>
      </c>
      <c r="M272" s="34" cm="1">
        <f t="array" aca="1" ref="M272" ca="1">ROUND(_xlfn.IFS(G272&lt;=120,G272*50/120,G272&lt;=235,50+(G272-120)*50/(235-120),G272&lt;=400,100+(G272-235)*100/(400-235),G272&lt;=800,200+(G272-400)*100/(800-400),TRUE,300+(G272-800)*100/(1000-800)),1)</f>
        <v>12.5</v>
      </c>
      <c r="N272" s="35" cm="1">
        <f t="array" aca="1" ref="N272" ca="1">ROUND(_xlfn.IFS(H272&lt;=80,H272*50/80,H272&lt;=200,50+(H272-80)*50/(200-80),H272&lt;=1130,100+(H272-200)*100/(1130-200),H272&lt;=2260,200+(H272-1130)*100/(2260-1130),TRUE,300+(H272-2260)*100/(3000-2260)),1)</f>
        <v>18.100000000000001</v>
      </c>
      <c r="O272" s="32">
        <f t="shared" ca="1" si="9"/>
        <v>105.9</v>
      </c>
      <c r="P272" s="33" t="str">
        <f t="shared" ca="1" si="10"/>
        <v>PM2,5</v>
      </c>
      <c r="Q272" s="42" t="str" cm="1">
        <f t="array" aca="1" ref="Q272" ca="1">_xlfn.IFS(O272&lt;=50,"Baik", O272&lt;=100,"Sedang", O272&lt;=200,"Tidak Sehat", O272&lt;=300,"Sangat Tidak Sehat", TRUE,"Berbahaya")</f>
        <v>Tidak Sehat</v>
      </c>
    </row>
    <row r="273" spans="1:17" x14ac:dyDescent="0.25">
      <c r="A273" s="41">
        <v>202308</v>
      </c>
      <c r="B273" s="33" t="s">
        <v>295</v>
      </c>
      <c r="C273" s="32">
        <f ca="1">ROUND('PM10'!$H$8*(-LN(1-RAND()))^(1/'PM10'!$H$7),0)</f>
        <v>46</v>
      </c>
      <c r="D273" s="35">
        <f ca="1">ROUND('PM2,5'!$H$8*(-LN(1-RAND()))^(1/'PM2,5'!$H$7),0)</f>
        <v>85</v>
      </c>
      <c r="E273" s="32">
        <f ca="1">ROUND(_xlfn.NORM.INV(RAND(),'SO2'!$H$4,'SO2'!$H$6),0)</f>
        <v>49</v>
      </c>
      <c r="F273" s="33">
        <f ca="1">ROUND(_xlfn.NORM.INV(RAND(),CO!$H$4,CO!$H$6),0)</f>
        <v>7</v>
      </c>
      <c r="G273" s="34">
        <f ca="1">ROUND('O3'!$H$8*(-LN(1-RAND()))^(1/'O3'!$H$7),0)</f>
        <v>20</v>
      </c>
      <c r="H273" s="33">
        <f ca="1">ROUND(_xlfn.NORM.INV(RAND(),'NO2'!$H$4,'NO2'!$H$6),0)</f>
        <v>21</v>
      </c>
      <c r="I273" s="34" cm="1">
        <f t="array" aca="1" ref="I273" ca="1">ROUND(_xlfn.IFS(C273&lt;=50, C273, C273&lt;=150, 50+(C273-50)*50/(150-50), C273&lt;=350, 100+(C273-150)*100/(350-150), C273&lt;=420, 200+(C273-350)*100/(420-350), TRUE, 300+(C273-420)*100/(500-420)), 1)</f>
        <v>46</v>
      </c>
      <c r="J273" s="35" cm="1">
        <f t="array" aca="1" ref="J273" ca="1">ROUND(_xlfn.IFS(D273&lt;=15.5, D273*50/15.5, D273&lt;=55.4, 50+(D273-15.5)*50/(55.4-15.5), D273&lt;=150.4, 100+(D273-55.4)*100/(150.4-55.4), D273&lt;=250.4, 200+(D273-150.4)*100/(250.4-150.4), TRUE, 300+(D273-250.4)*100/(500-250.4)), 1)</f>
        <v>131.19999999999999</v>
      </c>
      <c r="K273" s="34" cm="1">
        <f t="array" aca="1" ref="K273" ca="1">ROUND(_xlfn.IFS(E273&lt;=52, E273*50/52, E273&lt;=180, 50+(E273-52)*50/(180-52), E273&lt;=365, 100+(E273-180)*100/(365-180), E273&lt;=800, 200+(E273-365)*100/(800-365), TRUE, 300+(E273-800)*100/(1200-800)), 1)</f>
        <v>47.1</v>
      </c>
      <c r="L273" s="35" cm="1">
        <f t="array" aca="1" ref="L273" ca="1">ROUND(_xlfn.IFS(F273&lt;=4000,F273*50/4000,F273&lt;=8000,50+(F273-4000)*50/(8000-4000),F273&lt;=15000,100+(F273-8000)*100/(15000-8000),F273&lt;=30000,200+(F273-15000)*100/(30000-15000),TRUE,300+(F273-30000)*100/(45000-30000)),3)</f>
        <v>8.7999999999999995E-2</v>
      </c>
      <c r="M273" s="34" cm="1">
        <f t="array" aca="1" ref="M273" ca="1">ROUND(_xlfn.IFS(G273&lt;=120,G273*50/120,G273&lt;=235,50+(G273-120)*50/(235-120),G273&lt;=400,100+(G273-235)*100/(400-235),G273&lt;=800,200+(G273-400)*100/(800-400),TRUE,300+(G273-800)*100/(1000-800)),1)</f>
        <v>8.3000000000000007</v>
      </c>
      <c r="N273" s="35" cm="1">
        <f t="array" aca="1" ref="N273" ca="1">ROUND(_xlfn.IFS(H273&lt;=80,H273*50/80,H273&lt;=200,50+(H273-80)*50/(200-80),H273&lt;=1130,100+(H273-200)*100/(1130-200),H273&lt;=2260,200+(H273-1130)*100/(2260-1130),TRUE,300+(H273-2260)*100/(3000-2260)),1)</f>
        <v>13.1</v>
      </c>
      <c r="O273" s="32">
        <f t="shared" ca="1" si="9"/>
        <v>131.19999999999999</v>
      </c>
      <c r="P273" s="33" t="str">
        <f t="shared" ca="1" si="10"/>
        <v>PM2,5</v>
      </c>
      <c r="Q273" s="42" t="str" cm="1">
        <f t="array" aca="1" ref="Q273" ca="1">_xlfn.IFS(O273&lt;=50,"Baik", O273&lt;=100,"Sedang", O273&lt;=200,"Tidak Sehat", O273&lt;=300,"Sangat Tidak Sehat", TRUE,"Berbahaya")</f>
        <v>Tidak Sehat</v>
      </c>
    </row>
    <row r="274" spans="1:17" x14ac:dyDescent="0.25">
      <c r="A274" s="41">
        <v>202308</v>
      </c>
      <c r="B274" s="33" t="s">
        <v>296</v>
      </c>
      <c r="C274" s="32">
        <f ca="1">ROUND('PM10'!$H$8*(-LN(1-RAND()))^(1/'PM10'!$H$7),0)</f>
        <v>42</v>
      </c>
      <c r="D274" s="35">
        <f ca="1">ROUND('PM2,5'!$H$8*(-LN(1-RAND()))^(1/'PM2,5'!$H$7),0)</f>
        <v>119</v>
      </c>
      <c r="E274" s="32">
        <f ca="1">ROUND(_xlfn.NORM.INV(RAND(),'SO2'!$H$4,'SO2'!$H$6),0)</f>
        <v>39</v>
      </c>
      <c r="F274" s="33">
        <f ca="1">ROUND(_xlfn.NORM.INV(RAND(),CO!$H$4,CO!$H$6),0)</f>
        <v>12</v>
      </c>
      <c r="G274" s="34">
        <f ca="1">ROUND('O3'!$H$8*(-LN(1-RAND()))^(1/'O3'!$H$7),0)</f>
        <v>17</v>
      </c>
      <c r="H274" s="33">
        <f ca="1">ROUND(_xlfn.NORM.INV(RAND(),'NO2'!$H$4,'NO2'!$H$6),0)</f>
        <v>29</v>
      </c>
      <c r="I274" s="34" cm="1">
        <f t="array" aca="1" ref="I274" ca="1">ROUND(_xlfn.IFS(C274&lt;=50, C274, C274&lt;=150, 50+(C274-50)*50/(150-50), C274&lt;=350, 100+(C274-150)*100/(350-150), C274&lt;=420, 200+(C274-350)*100/(420-350), TRUE, 300+(C274-420)*100/(500-420)), 1)</f>
        <v>42</v>
      </c>
      <c r="J274" s="35" cm="1">
        <f t="array" aca="1" ref="J274" ca="1">ROUND(_xlfn.IFS(D274&lt;=15.5, D274*50/15.5, D274&lt;=55.4, 50+(D274-15.5)*50/(55.4-15.5), D274&lt;=150.4, 100+(D274-55.4)*100/(150.4-55.4), D274&lt;=250.4, 200+(D274-150.4)*100/(250.4-150.4), TRUE, 300+(D274-250.4)*100/(500-250.4)), 1)</f>
        <v>166.9</v>
      </c>
      <c r="K274" s="34" cm="1">
        <f t="array" aca="1" ref="K274" ca="1">ROUND(_xlfn.IFS(E274&lt;=52, E274*50/52, E274&lt;=180, 50+(E274-52)*50/(180-52), E274&lt;=365, 100+(E274-180)*100/(365-180), E274&lt;=800, 200+(E274-365)*100/(800-365), TRUE, 300+(E274-800)*100/(1200-800)), 1)</f>
        <v>37.5</v>
      </c>
      <c r="L274" s="35" cm="1">
        <f t="array" aca="1" ref="L274" ca="1">ROUND(_xlfn.IFS(F274&lt;=4000,F274*50/4000,F274&lt;=8000,50+(F274-4000)*50/(8000-4000),F274&lt;=15000,100+(F274-8000)*100/(15000-8000),F274&lt;=30000,200+(F274-15000)*100/(30000-15000),TRUE,300+(F274-30000)*100/(45000-30000)),3)</f>
        <v>0.15</v>
      </c>
      <c r="M274" s="34" cm="1">
        <f t="array" aca="1" ref="M274" ca="1">ROUND(_xlfn.IFS(G274&lt;=120,G274*50/120,G274&lt;=235,50+(G274-120)*50/(235-120),G274&lt;=400,100+(G274-235)*100/(400-235),G274&lt;=800,200+(G274-400)*100/(800-400),TRUE,300+(G274-800)*100/(1000-800)),1)</f>
        <v>7.1</v>
      </c>
      <c r="N274" s="35" cm="1">
        <f t="array" aca="1" ref="N274" ca="1">ROUND(_xlfn.IFS(H274&lt;=80,H274*50/80,H274&lt;=200,50+(H274-80)*50/(200-80),H274&lt;=1130,100+(H274-200)*100/(1130-200),H274&lt;=2260,200+(H274-1130)*100/(2260-1130),TRUE,300+(H274-2260)*100/(3000-2260)),1)</f>
        <v>18.100000000000001</v>
      </c>
      <c r="O274" s="32">
        <f t="shared" ca="1" si="9"/>
        <v>166.9</v>
      </c>
      <c r="P274" s="33" t="str">
        <f t="shared" ca="1" si="10"/>
        <v>PM2,5</v>
      </c>
      <c r="Q274" s="42" t="str" cm="1">
        <f t="array" aca="1" ref="Q274" ca="1">_xlfn.IFS(O274&lt;=50,"Baik", O274&lt;=100,"Sedang", O274&lt;=200,"Tidak Sehat", O274&lt;=300,"Sangat Tidak Sehat", TRUE,"Berbahaya")</f>
        <v>Tidak Sehat</v>
      </c>
    </row>
    <row r="275" spans="1:17" x14ac:dyDescent="0.25">
      <c r="A275" s="41">
        <v>202308</v>
      </c>
      <c r="B275" s="33" t="s">
        <v>297</v>
      </c>
      <c r="C275" s="32">
        <f ca="1">ROUND('PM10'!$H$8*(-LN(1-RAND()))^(1/'PM10'!$H$7),0)</f>
        <v>39</v>
      </c>
      <c r="D275" s="35">
        <f ca="1">ROUND('PM2,5'!$H$8*(-LN(1-RAND()))^(1/'PM2,5'!$H$7),0)</f>
        <v>99</v>
      </c>
      <c r="E275" s="32">
        <f ca="1">ROUND(_xlfn.NORM.INV(RAND(),'SO2'!$H$4,'SO2'!$H$6),0)</f>
        <v>45</v>
      </c>
      <c r="F275" s="33">
        <f ca="1">ROUND(_xlfn.NORM.INV(RAND(),CO!$H$4,CO!$H$6),0)</f>
        <v>9</v>
      </c>
      <c r="G275" s="34">
        <f ca="1">ROUND('O3'!$H$8*(-LN(1-RAND()))^(1/'O3'!$H$7),0)</f>
        <v>23</v>
      </c>
      <c r="H275" s="33">
        <f ca="1">ROUND(_xlfn.NORM.INV(RAND(),'NO2'!$H$4,'NO2'!$H$6),0)</f>
        <v>40</v>
      </c>
      <c r="I275" s="34" cm="1">
        <f t="array" aca="1" ref="I275" ca="1">ROUND(_xlfn.IFS(C275&lt;=50, C275, C275&lt;=150, 50+(C275-50)*50/(150-50), C275&lt;=350, 100+(C275-150)*100/(350-150), C275&lt;=420, 200+(C275-350)*100/(420-350), TRUE, 300+(C275-420)*100/(500-420)), 1)</f>
        <v>39</v>
      </c>
      <c r="J275" s="35" cm="1">
        <f t="array" aca="1" ref="J275" ca="1">ROUND(_xlfn.IFS(D275&lt;=15.5, D275*50/15.5, D275&lt;=55.4, 50+(D275-15.5)*50/(55.4-15.5), D275&lt;=150.4, 100+(D275-55.4)*100/(150.4-55.4), D275&lt;=250.4, 200+(D275-150.4)*100/(250.4-150.4), TRUE, 300+(D275-250.4)*100/(500-250.4)), 1)</f>
        <v>145.9</v>
      </c>
      <c r="K275" s="34" cm="1">
        <f t="array" aca="1" ref="K275" ca="1">ROUND(_xlfn.IFS(E275&lt;=52, E275*50/52, E275&lt;=180, 50+(E275-52)*50/(180-52), E275&lt;=365, 100+(E275-180)*100/(365-180), E275&lt;=800, 200+(E275-365)*100/(800-365), TRUE, 300+(E275-800)*100/(1200-800)), 1)</f>
        <v>43.3</v>
      </c>
      <c r="L275" s="35" cm="1">
        <f t="array" aca="1" ref="L275" ca="1">ROUND(_xlfn.IFS(F275&lt;=4000,F275*50/4000,F275&lt;=8000,50+(F275-4000)*50/(8000-4000),F275&lt;=15000,100+(F275-8000)*100/(15000-8000),F275&lt;=30000,200+(F275-15000)*100/(30000-15000),TRUE,300+(F275-30000)*100/(45000-30000)),3)</f>
        <v>0.113</v>
      </c>
      <c r="M275" s="34" cm="1">
        <f t="array" aca="1" ref="M275" ca="1">ROUND(_xlfn.IFS(G275&lt;=120,G275*50/120,G275&lt;=235,50+(G275-120)*50/(235-120),G275&lt;=400,100+(G275-235)*100/(400-235),G275&lt;=800,200+(G275-400)*100/(800-400),TRUE,300+(G275-800)*100/(1000-800)),1)</f>
        <v>9.6</v>
      </c>
      <c r="N275" s="35" cm="1">
        <f t="array" aca="1" ref="N275" ca="1">ROUND(_xlfn.IFS(H275&lt;=80,H275*50/80,H275&lt;=200,50+(H275-80)*50/(200-80),H275&lt;=1130,100+(H275-200)*100/(1130-200),H275&lt;=2260,200+(H275-1130)*100/(2260-1130),TRUE,300+(H275-2260)*100/(3000-2260)),1)</f>
        <v>25</v>
      </c>
      <c r="O275" s="32">
        <f t="shared" ca="1" si="9"/>
        <v>145.9</v>
      </c>
      <c r="P275" s="33" t="str">
        <f t="shared" ca="1" si="10"/>
        <v>PM2,5</v>
      </c>
      <c r="Q275" s="42" t="str" cm="1">
        <f t="array" aca="1" ref="Q275" ca="1">_xlfn.IFS(O275&lt;=50,"Baik", O275&lt;=100,"Sedang", O275&lt;=200,"Tidak Sehat", O275&lt;=300,"Sangat Tidak Sehat", TRUE,"Berbahaya")</f>
        <v>Tidak Sehat</v>
      </c>
    </row>
    <row r="276" spans="1:17" x14ac:dyDescent="0.25">
      <c r="A276" s="41">
        <v>202309</v>
      </c>
      <c r="B276" s="33" t="s">
        <v>302</v>
      </c>
      <c r="C276" s="32">
        <f ca="1">ROUND('PM10'!$H$8*(-LN(1-RAND()))^(1/'PM10'!$H$7),0)</f>
        <v>34</v>
      </c>
      <c r="D276" s="35">
        <f ca="1">ROUND('PM2,5'!$H$8*(-LN(1-RAND()))^(1/'PM2,5'!$H$7),0)</f>
        <v>96</v>
      </c>
      <c r="E276" s="32">
        <f ca="1">ROUND(_xlfn.NORM.INV(RAND(),'SO2'!$H$4,'SO2'!$H$6),0)</f>
        <v>40</v>
      </c>
      <c r="F276" s="33">
        <f ca="1">ROUND(_xlfn.NORM.INV(RAND(),CO!$H$4,CO!$H$6),0)</f>
        <v>13</v>
      </c>
      <c r="G276" s="34">
        <f ca="1">ROUND('O3'!$H$8*(-LN(1-RAND()))^(1/'O3'!$H$7),0)</f>
        <v>23</v>
      </c>
      <c r="H276" s="33">
        <f ca="1">ROUND(_xlfn.NORM.INV(RAND(),'NO2'!$H$4,'NO2'!$H$6),0)</f>
        <v>4</v>
      </c>
      <c r="I276" s="34" cm="1">
        <f t="array" aca="1" ref="I276" ca="1">ROUND(_xlfn.IFS(C276&lt;=50, C276, C276&lt;=150, 50+(C276-50)*50/(150-50), C276&lt;=350, 100+(C276-150)*100/(350-150), C276&lt;=420, 200+(C276-350)*100/(420-350), TRUE, 300+(C276-420)*100/(500-420)), 1)</f>
        <v>34</v>
      </c>
      <c r="J276" s="35" cm="1">
        <f t="array" aca="1" ref="J276" ca="1">ROUND(_xlfn.IFS(D276&lt;=15.5, D276*50/15.5, D276&lt;=55.4, 50+(D276-15.5)*50/(55.4-15.5), D276&lt;=150.4, 100+(D276-55.4)*100/(150.4-55.4), D276&lt;=250.4, 200+(D276-150.4)*100/(250.4-150.4), TRUE, 300+(D276-250.4)*100/(500-250.4)), 1)</f>
        <v>142.69999999999999</v>
      </c>
      <c r="K276" s="34" cm="1">
        <f t="array" aca="1" ref="K276" ca="1">ROUND(_xlfn.IFS(E276&lt;=52, E276*50/52, E276&lt;=180, 50+(E276-52)*50/(180-52), E276&lt;=365, 100+(E276-180)*100/(365-180), E276&lt;=800, 200+(E276-365)*100/(800-365), TRUE, 300+(E276-800)*100/(1200-800)), 1)</f>
        <v>38.5</v>
      </c>
      <c r="L276" s="35" cm="1">
        <f t="array" aca="1" ref="L276" ca="1">ROUND(_xlfn.IFS(F276&lt;=4000,F276*50/4000,F276&lt;=8000,50+(F276-4000)*50/(8000-4000),F276&lt;=15000,100+(F276-8000)*100/(15000-8000),F276&lt;=30000,200+(F276-15000)*100/(30000-15000),TRUE,300+(F276-30000)*100/(45000-30000)),3)</f>
        <v>0.16300000000000001</v>
      </c>
      <c r="M276" s="34" cm="1">
        <f t="array" aca="1" ref="M276" ca="1">ROUND(_xlfn.IFS(G276&lt;=120,G276*50/120,G276&lt;=235,50+(G276-120)*50/(235-120),G276&lt;=400,100+(G276-235)*100/(400-235),G276&lt;=800,200+(G276-400)*100/(800-400),TRUE,300+(G276-800)*100/(1000-800)),1)</f>
        <v>9.6</v>
      </c>
      <c r="N276" s="35" cm="1">
        <f t="array" aca="1" ref="N276" ca="1">ROUND(_xlfn.IFS(H276&lt;=80,H276*50/80,H276&lt;=200,50+(H276-80)*50/(200-80),H276&lt;=1130,100+(H276-200)*100/(1130-200),H276&lt;=2260,200+(H276-1130)*100/(2260-1130),TRUE,300+(H276-2260)*100/(3000-2260)),1)</f>
        <v>2.5</v>
      </c>
      <c r="O276" s="32">
        <f t="shared" ca="1" si="9"/>
        <v>142.69999999999999</v>
      </c>
      <c r="P276" s="33" t="str">
        <f t="shared" ca="1" si="10"/>
        <v>PM2,5</v>
      </c>
      <c r="Q276" s="42" t="str" cm="1">
        <f t="array" aca="1" ref="Q276" ca="1">_xlfn.IFS(O276&lt;=50,"Baik", O276&lt;=100,"Sedang", O276&lt;=200,"Tidak Sehat", O276&lt;=300,"Sangat Tidak Sehat", TRUE,"Berbahaya")</f>
        <v>Tidak Sehat</v>
      </c>
    </row>
    <row r="277" spans="1:17" x14ac:dyDescent="0.25">
      <c r="A277" s="41">
        <v>202309</v>
      </c>
      <c r="B277" s="33" t="s">
        <v>303</v>
      </c>
      <c r="C277" s="32">
        <f ca="1">ROUND('PM10'!$H$8*(-LN(1-RAND()))^(1/'PM10'!$H$7),0)</f>
        <v>46</v>
      </c>
      <c r="D277" s="35">
        <f ca="1">ROUND('PM2,5'!$H$8*(-LN(1-RAND()))^(1/'PM2,5'!$H$7),0)</f>
        <v>34</v>
      </c>
      <c r="E277" s="32">
        <f ca="1">ROUND(_xlfn.NORM.INV(RAND(),'SO2'!$H$4,'SO2'!$H$6),0)</f>
        <v>39</v>
      </c>
      <c r="F277" s="33">
        <f ca="1">ROUND(_xlfn.NORM.INV(RAND(),CO!$H$4,CO!$H$6),0)</f>
        <v>9</v>
      </c>
      <c r="G277" s="34">
        <f ca="1">ROUND('O3'!$H$8*(-LN(1-RAND()))^(1/'O3'!$H$7),0)</f>
        <v>35</v>
      </c>
      <c r="H277" s="33">
        <f ca="1">ROUND(_xlfn.NORM.INV(RAND(),'NO2'!$H$4,'NO2'!$H$6),0)</f>
        <v>22</v>
      </c>
      <c r="I277" s="34" cm="1">
        <f t="array" aca="1" ref="I277" ca="1">ROUND(_xlfn.IFS(C277&lt;=50, C277, C277&lt;=150, 50+(C277-50)*50/(150-50), C277&lt;=350, 100+(C277-150)*100/(350-150), C277&lt;=420, 200+(C277-350)*100/(420-350), TRUE, 300+(C277-420)*100/(500-420)), 1)</f>
        <v>46</v>
      </c>
      <c r="J277" s="35" cm="1">
        <f t="array" aca="1" ref="J277" ca="1">ROUND(_xlfn.IFS(D277&lt;=15.5, D277*50/15.5, D277&lt;=55.4, 50+(D277-15.5)*50/(55.4-15.5), D277&lt;=150.4, 100+(D277-55.4)*100/(150.4-55.4), D277&lt;=250.4, 200+(D277-150.4)*100/(250.4-150.4), TRUE, 300+(D277-250.4)*100/(500-250.4)), 1)</f>
        <v>73.2</v>
      </c>
      <c r="K277" s="34" cm="1">
        <f t="array" aca="1" ref="K277" ca="1">ROUND(_xlfn.IFS(E277&lt;=52, E277*50/52, E277&lt;=180, 50+(E277-52)*50/(180-52), E277&lt;=365, 100+(E277-180)*100/(365-180), E277&lt;=800, 200+(E277-365)*100/(800-365), TRUE, 300+(E277-800)*100/(1200-800)), 1)</f>
        <v>37.5</v>
      </c>
      <c r="L277" s="35" cm="1">
        <f t="array" aca="1" ref="L277" ca="1">ROUND(_xlfn.IFS(F277&lt;=4000,F277*50/4000,F277&lt;=8000,50+(F277-4000)*50/(8000-4000),F277&lt;=15000,100+(F277-8000)*100/(15000-8000),F277&lt;=30000,200+(F277-15000)*100/(30000-15000),TRUE,300+(F277-30000)*100/(45000-30000)),3)</f>
        <v>0.113</v>
      </c>
      <c r="M277" s="34" cm="1">
        <f t="array" aca="1" ref="M277" ca="1">ROUND(_xlfn.IFS(G277&lt;=120,G277*50/120,G277&lt;=235,50+(G277-120)*50/(235-120),G277&lt;=400,100+(G277-235)*100/(400-235),G277&lt;=800,200+(G277-400)*100/(800-400),TRUE,300+(G277-800)*100/(1000-800)),1)</f>
        <v>14.6</v>
      </c>
      <c r="N277" s="35" cm="1">
        <f t="array" aca="1" ref="N277" ca="1">ROUND(_xlfn.IFS(H277&lt;=80,H277*50/80,H277&lt;=200,50+(H277-80)*50/(200-80),H277&lt;=1130,100+(H277-200)*100/(1130-200),H277&lt;=2260,200+(H277-1130)*100/(2260-1130),TRUE,300+(H277-2260)*100/(3000-2260)),1)</f>
        <v>13.8</v>
      </c>
      <c r="O277" s="32">
        <f t="shared" ca="1" si="9"/>
        <v>73.2</v>
      </c>
      <c r="P277" s="33" t="str">
        <f t="shared" ca="1" si="10"/>
        <v>PM2,5</v>
      </c>
      <c r="Q277" s="42" t="str" cm="1">
        <f t="array" aca="1" ref="Q277" ca="1">_xlfn.IFS(O277&lt;=50,"Baik", O277&lt;=100,"Sedang", O277&lt;=200,"Tidak Sehat", O277&lt;=300,"Sangat Tidak Sehat", TRUE,"Berbahaya")</f>
        <v>Sedang</v>
      </c>
    </row>
    <row r="278" spans="1:17" x14ac:dyDescent="0.25">
      <c r="A278" s="41">
        <v>202309</v>
      </c>
      <c r="B278" s="33" t="s">
        <v>304</v>
      </c>
      <c r="C278" s="32">
        <f ca="1">ROUND('PM10'!$H$8*(-LN(1-RAND()))^(1/'PM10'!$H$7),0)</f>
        <v>53</v>
      </c>
      <c r="D278" s="35">
        <f ca="1">ROUND('PM2,5'!$H$8*(-LN(1-RAND()))^(1/'PM2,5'!$H$7),0)</f>
        <v>102</v>
      </c>
      <c r="E278" s="32">
        <f ca="1">ROUND(_xlfn.NORM.INV(RAND(),'SO2'!$H$4,'SO2'!$H$6),0)</f>
        <v>46</v>
      </c>
      <c r="F278" s="33">
        <f ca="1">ROUND(_xlfn.NORM.INV(RAND(),CO!$H$4,CO!$H$6),0)</f>
        <v>12</v>
      </c>
      <c r="G278" s="34">
        <f ca="1">ROUND('O3'!$H$8*(-LN(1-RAND()))^(1/'O3'!$H$7),0)</f>
        <v>5</v>
      </c>
      <c r="H278" s="33">
        <f ca="1">ROUND(_xlfn.NORM.INV(RAND(),'NO2'!$H$4,'NO2'!$H$6),0)</f>
        <v>24</v>
      </c>
      <c r="I278" s="34" cm="1">
        <f t="array" aca="1" ref="I278" ca="1">ROUND(_xlfn.IFS(C278&lt;=50, C278, C278&lt;=150, 50+(C278-50)*50/(150-50), C278&lt;=350, 100+(C278-150)*100/(350-150), C278&lt;=420, 200+(C278-350)*100/(420-350), TRUE, 300+(C278-420)*100/(500-420)), 1)</f>
        <v>51.5</v>
      </c>
      <c r="J278" s="35" cm="1">
        <f t="array" aca="1" ref="J278" ca="1">ROUND(_xlfn.IFS(D278&lt;=15.5, D278*50/15.5, D278&lt;=55.4, 50+(D278-15.5)*50/(55.4-15.5), D278&lt;=150.4, 100+(D278-55.4)*100/(150.4-55.4), D278&lt;=250.4, 200+(D278-150.4)*100/(250.4-150.4), TRUE, 300+(D278-250.4)*100/(500-250.4)), 1)</f>
        <v>149.1</v>
      </c>
      <c r="K278" s="34" cm="1">
        <f t="array" aca="1" ref="K278" ca="1">ROUND(_xlfn.IFS(E278&lt;=52, E278*50/52, E278&lt;=180, 50+(E278-52)*50/(180-52), E278&lt;=365, 100+(E278-180)*100/(365-180), E278&lt;=800, 200+(E278-365)*100/(800-365), TRUE, 300+(E278-800)*100/(1200-800)), 1)</f>
        <v>44.2</v>
      </c>
      <c r="L278" s="35" cm="1">
        <f t="array" aca="1" ref="L278" ca="1">ROUND(_xlfn.IFS(F278&lt;=4000,F278*50/4000,F278&lt;=8000,50+(F278-4000)*50/(8000-4000),F278&lt;=15000,100+(F278-8000)*100/(15000-8000),F278&lt;=30000,200+(F278-15000)*100/(30000-15000),TRUE,300+(F278-30000)*100/(45000-30000)),3)</f>
        <v>0.15</v>
      </c>
      <c r="M278" s="34" cm="1">
        <f t="array" aca="1" ref="M278" ca="1">ROUND(_xlfn.IFS(G278&lt;=120,G278*50/120,G278&lt;=235,50+(G278-120)*50/(235-120),G278&lt;=400,100+(G278-235)*100/(400-235),G278&lt;=800,200+(G278-400)*100/(800-400),TRUE,300+(G278-800)*100/(1000-800)),1)</f>
        <v>2.1</v>
      </c>
      <c r="N278" s="35" cm="1">
        <f t="array" aca="1" ref="N278" ca="1">ROUND(_xlfn.IFS(H278&lt;=80,H278*50/80,H278&lt;=200,50+(H278-80)*50/(200-80),H278&lt;=1130,100+(H278-200)*100/(1130-200),H278&lt;=2260,200+(H278-1130)*100/(2260-1130),TRUE,300+(H278-2260)*100/(3000-2260)),1)</f>
        <v>15</v>
      </c>
      <c r="O278" s="32">
        <f t="shared" ca="1" si="9"/>
        <v>149.1</v>
      </c>
      <c r="P278" s="33" t="str">
        <f t="shared" ca="1" si="10"/>
        <v>PM2,5</v>
      </c>
      <c r="Q278" s="42" t="str" cm="1">
        <f t="array" aca="1" ref="Q278" ca="1">_xlfn.IFS(O278&lt;=50,"Baik", O278&lt;=100,"Sedang", O278&lt;=200,"Tidak Sehat", O278&lt;=300,"Sangat Tidak Sehat", TRUE,"Berbahaya")</f>
        <v>Tidak Sehat</v>
      </c>
    </row>
    <row r="279" spans="1:17" x14ac:dyDescent="0.25">
      <c r="A279" s="41">
        <v>202309</v>
      </c>
      <c r="B279" s="33" t="s">
        <v>305</v>
      </c>
      <c r="C279" s="32">
        <f ca="1">ROUND('PM10'!$H$8*(-LN(1-RAND()))^(1/'PM10'!$H$7),0)</f>
        <v>57</v>
      </c>
      <c r="D279" s="35">
        <f ca="1">ROUND('PM2,5'!$H$8*(-LN(1-RAND()))^(1/'PM2,5'!$H$7),0)</f>
        <v>41</v>
      </c>
      <c r="E279" s="32">
        <f ca="1">ROUND(_xlfn.NORM.INV(RAND(),'SO2'!$H$4,'SO2'!$H$6),0)</f>
        <v>46</v>
      </c>
      <c r="F279" s="33">
        <f ca="1">ROUND(_xlfn.NORM.INV(RAND(),CO!$H$4,CO!$H$6),0)</f>
        <v>12</v>
      </c>
      <c r="G279" s="34">
        <f ca="1">ROUND('O3'!$H$8*(-LN(1-RAND()))^(1/'O3'!$H$7),0)</f>
        <v>23</v>
      </c>
      <c r="H279" s="33">
        <f ca="1">ROUND(_xlfn.NORM.INV(RAND(),'NO2'!$H$4,'NO2'!$H$6),0)</f>
        <v>47</v>
      </c>
      <c r="I279" s="34" cm="1">
        <f t="array" aca="1" ref="I279" ca="1">ROUND(_xlfn.IFS(C279&lt;=50, C279, C279&lt;=150, 50+(C279-50)*50/(150-50), C279&lt;=350, 100+(C279-150)*100/(350-150), C279&lt;=420, 200+(C279-350)*100/(420-350), TRUE, 300+(C279-420)*100/(500-420)), 1)</f>
        <v>53.5</v>
      </c>
      <c r="J279" s="35" cm="1">
        <f t="array" aca="1" ref="J279" ca="1">ROUND(_xlfn.IFS(D279&lt;=15.5, D279*50/15.5, D279&lt;=55.4, 50+(D279-15.5)*50/(55.4-15.5), D279&lt;=150.4, 100+(D279-55.4)*100/(150.4-55.4), D279&lt;=250.4, 200+(D279-150.4)*100/(250.4-150.4), TRUE, 300+(D279-250.4)*100/(500-250.4)), 1)</f>
        <v>82</v>
      </c>
      <c r="K279" s="34" cm="1">
        <f t="array" aca="1" ref="K279" ca="1">ROUND(_xlfn.IFS(E279&lt;=52, E279*50/52, E279&lt;=180, 50+(E279-52)*50/(180-52), E279&lt;=365, 100+(E279-180)*100/(365-180), E279&lt;=800, 200+(E279-365)*100/(800-365), TRUE, 300+(E279-800)*100/(1200-800)), 1)</f>
        <v>44.2</v>
      </c>
      <c r="L279" s="35" cm="1">
        <f t="array" aca="1" ref="L279" ca="1">ROUND(_xlfn.IFS(F279&lt;=4000,F279*50/4000,F279&lt;=8000,50+(F279-4000)*50/(8000-4000),F279&lt;=15000,100+(F279-8000)*100/(15000-8000),F279&lt;=30000,200+(F279-15000)*100/(30000-15000),TRUE,300+(F279-30000)*100/(45000-30000)),3)</f>
        <v>0.15</v>
      </c>
      <c r="M279" s="34" cm="1">
        <f t="array" aca="1" ref="M279" ca="1">ROUND(_xlfn.IFS(G279&lt;=120,G279*50/120,G279&lt;=235,50+(G279-120)*50/(235-120),G279&lt;=400,100+(G279-235)*100/(400-235),G279&lt;=800,200+(G279-400)*100/(800-400),TRUE,300+(G279-800)*100/(1000-800)),1)</f>
        <v>9.6</v>
      </c>
      <c r="N279" s="35" cm="1">
        <f t="array" aca="1" ref="N279" ca="1">ROUND(_xlfn.IFS(H279&lt;=80,H279*50/80,H279&lt;=200,50+(H279-80)*50/(200-80),H279&lt;=1130,100+(H279-200)*100/(1130-200),H279&lt;=2260,200+(H279-1130)*100/(2260-1130),TRUE,300+(H279-2260)*100/(3000-2260)),1)</f>
        <v>29.4</v>
      </c>
      <c r="O279" s="32">
        <f t="shared" ca="1" si="9"/>
        <v>82</v>
      </c>
      <c r="P279" s="33" t="str">
        <f t="shared" ca="1" si="10"/>
        <v>PM2,5</v>
      </c>
      <c r="Q279" s="42" t="str" cm="1">
        <f t="array" aca="1" ref="Q279" ca="1">_xlfn.IFS(O279&lt;=50,"Baik", O279&lt;=100,"Sedang", O279&lt;=200,"Tidak Sehat", O279&lt;=300,"Sangat Tidak Sehat", TRUE,"Berbahaya")</f>
        <v>Sedang</v>
      </c>
    </row>
    <row r="280" spans="1:17" x14ac:dyDescent="0.25">
      <c r="A280" s="41">
        <v>202309</v>
      </c>
      <c r="B280" s="33" t="s">
        <v>306</v>
      </c>
      <c r="C280" s="32">
        <f ca="1">ROUND('PM10'!$H$8*(-LN(1-RAND()))^(1/'PM10'!$H$7),0)</f>
        <v>58</v>
      </c>
      <c r="D280" s="35">
        <f ca="1">ROUND('PM2,5'!$H$8*(-LN(1-RAND()))^(1/'PM2,5'!$H$7),0)</f>
        <v>77</v>
      </c>
      <c r="E280" s="32">
        <f ca="1">ROUND(_xlfn.NORM.INV(RAND(),'SO2'!$H$4,'SO2'!$H$6),0)</f>
        <v>51</v>
      </c>
      <c r="F280" s="33">
        <f ca="1">ROUND(_xlfn.NORM.INV(RAND(),CO!$H$4,CO!$H$6),0)</f>
        <v>9</v>
      </c>
      <c r="G280" s="34">
        <f ca="1">ROUND('O3'!$H$8*(-LN(1-RAND()))^(1/'O3'!$H$7),0)</f>
        <v>35</v>
      </c>
      <c r="H280" s="33">
        <f ca="1">ROUND(_xlfn.NORM.INV(RAND(),'NO2'!$H$4,'NO2'!$H$6),0)</f>
        <v>31</v>
      </c>
      <c r="I280" s="34" cm="1">
        <f t="array" aca="1" ref="I280" ca="1">ROUND(_xlfn.IFS(C280&lt;=50, C280, C280&lt;=150, 50+(C280-50)*50/(150-50), C280&lt;=350, 100+(C280-150)*100/(350-150), C280&lt;=420, 200+(C280-350)*100/(420-350), TRUE, 300+(C280-420)*100/(500-420)), 1)</f>
        <v>54</v>
      </c>
      <c r="J280" s="35" cm="1">
        <f t="array" aca="1" ref="J280" ca="1">ROUND(_xlfn.IFS(D280&lt;=15.5, D280*50/15.5, D280&lt;=55.4, 50+(D280-15.5)*50/(55.4-15.5), D280&lt;=150.4, 100+(D280-55.4)*100/(150.4-55.4), D280&lt;=250.4, 200+(D280-150.4)*100/(250.4-150.4), TRUE, 300+(D280-250.4)*100/(500-250.4)), 1)</f>
        <v>122.7</v>
      </c>
      <c r="K280" s="34" cm="1">
        <f t="array" aca="1" ref="K280" ca="1">ROUND(_xlfn.IFS(E280&lt;=52, E280*50/52, E280&lt;=180, 50+(E280-52)*50/(180-52), E280&lt;=365, 100+(E280-180)*100/(365-180), E280&lt;=800, 200+(E280-365)*100/(800-365), TRUE, 300+(E280-800)*100/(1200-800)), 1)</f>
        <v>49</v>
      </c>
      <c r="L280" s="35" cm="1">
        <f t="array" aca="1" ref="L280" ca="1">ROUND(_xlfn.IFS(F280&lt;=4000,F280*50/4000,F280&lt;=8000,50+(F280-4000)*50/(8000-4000),F280&lt;=15000,100+(F280-8000)*100/(15000-8000),F280&lt;=30000,200+(F280-15000)*100/(30000-15000),TRUE,300+(F280-30000)*100/(45000-30000)),3)</f>
        <v>0.113</v>
      </c>
      <c r="M280" s="34" cm="1">
        <f t="array" aca="1" ref="M280" ca="1">ROUND(_xlfn.IFS(G280&lt;=120,G280*50/120,G280&lt;=235,50+(G280-120)*50/(235-120),G280&lt;=400,100+(G280-235)*100/(400-235),G280&lt;=800,200+(G280-400)*100/(800-400),TRUE,300+(G280-800)*100/(1000-800)),1)</f>
        <v>14.6</v>
      </c>
      <c r="N280" s="35" cm="1">
        <f t="array" aca="1" ref="N280" ca="1">ROUND(_xlfn.IFS(H280&lt;=80,H280*50/80,H280&lt;=200,50+(H280-80)*50/(200-80),H280&lt;=1130,100+(H280-200)*100/(1130-200),H280&lt;=2260,200+(H280-1130)*100/(2260-1130),TRUE,300+(H280-2260)*100/(3000-2260)),1)</f>
        <v>19.399999999999999</v>
      </c>
      <c r="O280" s="32">
        <f t="shared" ca="1" si="9"/>
        <v>122.7</v>
      </c>
      <c r="P280" s="33" t="str">
        <f t="shared" ca="1" si="10"/>
        <v>PM2,5</v>
      </c>
      <c r="Q280" s="42" t="str" cm="1">
        <f t="array" aca="1" ref="Q280" ca="1">_xlfn.IFS(O280&lt;=50,"Baik", O280&lt;=100,"Sedang", O280&lt;=200,"Tidak Sehat", O280&lt;=300,"Sangat Tidak Sehat", TRUE,"Berbahaya")</f>
        <v>Tidak Sehat</v>
      </c>
    </row>
    <row r="281" spans="1:17" x14ac:dyDescent="0.25">
      <c r="A281" s="41">
        <v>202309</v>
      </c>
      <c r="B281" s="33" t="s">
        <v>307</v>
      </c>
      <c r="C281" s="32">
        <f ca="1">ROUND('PM10'!$H$8*(-LN(1-RAND()))^(1/'PM10'!$H$7),0)</f>
        <v>36</v>
      </c>
      <c r="D281" s="35">
        <f ca="1">ROUND('PM2,5'!$H$8*(-LN(1-RAND()))^(1/'PM2,5'!$H$7),0)</f>
        <v>75</v>
      </c>
      <c r="E281" s="32">
        <f ca="1">ROUND(_xlfn.NORM.INV(RAND(),'SO2'!$H$4,'SO2'!$H$6),0)</f>
        <v>53</v>
      </c>
      <c r="F281" s="33">
        <f ca="1">ROUND(_xlfn.NORM.INV(RAND(),CO!$H$4,CO!$H$6),0)</f>
        <v>11</v>
      </c>
      <c r="G281" s="34">
        <f ca="1">ROUND('O3'!$H$8*(-LN(1-RAND()))^(1/'O3'!$H$7),0)</f>
        <v>22</v>
      </c>
      <c r="H281" s="33">
        <f ca="1">ROUND(_xlfn.NORM.INV(RAND(),'NO2'!$H$4,'NO2'!$H$6),0)</f>
        <v>19</v>
      </c>
      <c r="I281" s="34" cm="1">
        <f t="array" aca="1" ref="I281" ca="1">ROUND(_xlfn.IFS(C281&lt;=50, C281, C281&lt;=150, 50+(C281-50)*50/(150-50), C281&lt;=350, 100+(C281-150)*100/(350-150), C281&lt;=420, 200+(C281-350)*100/(420-350), TRUE, 300+(C281-420)*100/(500-420)), 1)</f>
        <v>36</v>
      </c>
      <c r="J281" s="35" cm="1">
        <f t="array" aca="1" ref="J281" ca="1">ROUND(_xlfn.IFS(D281&lt;=15.5, D281*50/15.5, D281&lt;=55.4, 50+(D281-15.5)*50/(55.4-15.5), D281&lt;=150.4, 100+(D281-55.4)*100/(150.4-55.4), D281&lt;=250.4, 200+(D281-150.4)*100/(250.4-150.4), TRUE, 300+(D281-250.4)*100/(500-250.4)), 1)</f>
        <v>120.6</v>
      </c>
      <c r="K281" s="34" cm="1">
        <f t="array" aca="1" ref="K281" ca="1">ROUND(_xlfn.IFS(E281&lt;=52, E281*50/52, E281&lt;=180, 50+(E281-52)*50/(180-52), E281&lt;=365, 100+(E281-180)*100/(365-180), E281&lt;=800, 200+(E281-365)*100/(800-365), TRUE, 300+(E281-800)*100/(1200-800)), 1)</f>
        <v>50.4</v>
      </c>
      <c r="L281" s="35" cm="1">
        <f t="array" aca="1" ref="L281" ca="1">ROUND(_xlfn.IFS(F281&lt;=4000,F281*50/4000,F281&lt;=8000,50+(F281-4000)*50/(8000-4000),F281&lt;=15000,100+(F281-8000)*100/(15000-8000),F281&lt;=30000,200+(F281-15000)*100/(30000-15000),TRUE,300+(F281-30000)*100/(45000-30000)),3)</f>
        <v>0.13800000000000001</v>
      </c>
      <c r="M281" s="34" cm="1">
        <f t="array" aca="1" ref="M281" ca="1">ROUND(_xlfn.IFS(G281&lt;=120,G281*50/120,G281&lt;=235,50+(G281-120)*50/(235-120),G281&lt;=400,100+(G281-235)*100/(400-235),G281&lt;=800,200+(G281-400)*100/(800-400),TRUE,300+(G281-800)*100/(1000-800)),1)</f>
        <v>9.1999999999999993</v>
      </c>
      <c r="N281" s="35" cm="1">
        <f t="array" aca="1" ref="N281" ca="1">ROUND(_xlfn.IFS(H281&lt;=80,H281*50/80,H281&lt;=200,50+(H281-80)*50/(200-80),H281&lt;=1130,100+(H281-200)*100/(1130-200),H281&lt;=2260,200+(H281-1130)*100/(2260-1130),TRUE,300+(H281-2260)*100/(3000-2260)),1)</f>
        <v>11.9</v>
      </c>
      <c r="O281" s="32">
        <f t="shared" ca="1" si="9"/>
        <v>120.6</v>
      </c>
      <c r="P281" s="33" t="str">
        <f t="shared" ca="1" si="10"/>
        <v>PM2,5</v>
      </c>
      <c r="Q281" s="42" t="str" cm="1">
        <f t="array" aca="1" ref="Q281" ca="1">_xlfn.IFS(O281&lt;=50,"Baik", O281&lt;=100,"Sedang", O281&lt;=200,"Tidak Sehat", O281&lt;=300,"Sangat Tidak Sehat", TRUE,"Berbahaya")</f>
        <v>Tidak Sehat</v>
      </c>
    </row>
    <row r="282" spans="1:17" x14ac:dyDescent="0.25">
      <c r="A282" s="41">
        <v>202309</v>
      </c>
      <c r="B282" s="33" t="s">
        <v>308</v>
      </c>
      <c r="C282" s="32">
        <f ca="1">ROUND('PM10'!$H$8*(-LN(1-RAND()))^(1/'PM10'!$H$7),0)</f>
        <v>44</v>
      </c>
      <c r="D282" s="35">
        <f ca="1">ROUND('PM2,5'!$H$8*(-LN(1-RAND()))^(1/'PM2,5'!$H$7),0)</f>
        <v>90</v>
      </c>
      <c r="E282" s="32">
        <f ca="1">ROUND(_xlfn.NORM.INV(RAND(),'SO2'!$H$4,'SO2'!$H$6),0)</f>
        <v>43</v>
      </c>
      <c r="F282" s="33">
        <f ca="1">ROUND(_xlfn.NORM.INV(RAND(),CO!$H$4,CO!$H$6),0)</f>
        <v>8</v>
      </c>
      <c r="G282" s="34">
        <f ca="1">ROUND('O3'!$H$8*(-LN(1-RAND()))^(1/'O3'!$H$7),0)</f>
        <v>31</v>
      </c>
      <c r="H282" s="33">
        <f ca="1">ROUND(_xlfn.NORM.INV(RAND(),'NO2'!$H$4,'NO2'!$H$6),0)</f>
        <v>21</v>
      </c>
      <c r="I282" s="34" cm="1">
        <f t="array" aca="1" ref="I282" ca="1">ROUND(_xlfn.IFS(C282&lt;=50, C282, C282&lt;=150, 50+(C282-50)*50/(150-50), C282&lt;=350, 100+(C282-150)*100/(350-150), C282&lt;=420, 200+(C282-350)*100/(420-350), TRUE, 300+(C282-420)*100/(500-420)), 1)</f>
        <v>44</v>
      </c>
      <c r="J282" s="35" cm="1">
        <f t="array" aca="1" ref="J282" ca="1">ROUND(_xlfn.IFS(D282&lt;=15.5, D282*50/15.5, D282&lt;=55.4, 50+(D282-15.5)*50/(55.4-15.5), D282&lt;=150.4, 100+(D282-55.4)*100/(150.4-55.4), D282&lt;=250.4, 200+(D282-150.4)*100/(250.4-150.4), TRUE, 300+(D282-250.4)*100/(500-250.4)), 1)</f>
        <v>136.4</v>
      </c>
      <c r="K282" s="34" cm="1">
        <f t="array" aca="1" ref="K282" ca="1">ROUND(_xlfn.IFS(E282&lt;=52, E282*50/52, E282&lt;=180, 50+(E282-52)*50/(180-52), E282&lt;=365, 100+(E282-180)*100/(365-180), E282&lt;=800, 200+(E282-365)*100/(800-365), TRUE, 300+(E282-800)*100/(1200-800)), 1)</f>
        <v>41.3</v>
      </c>
      <c r="L282" s="35" cm="1">
        <f t="array" aca="1" ref="L282" ca="1">ROUND(_xlfn.IFS(F282&lt;=4000,F282*50/4000,F282&lt;=8000,50+(F282-4000)*50/(8000-4000),F282&lt;=15000,100+(F282-8000)*100/(15000-8000),F282&lt;=30000,200+(F282-15000)*100/(30000-15000),TRUE,300+(F282-30000)*100/(45000-30000)),3)</f>
        <v>0.1</v>
      </c>
      <c r="M282" s="34" cm="1">
        <f t="array" aca="1" ref="M282" ca="1">ROUND(_xlfn.IFS(G282&lt;=120,G282*50/120,G282&lt;=235,50+(G282-120)*50/(235-120),G282&lt;=400,100+(G282-235)*100/(400-235),G282&lt;=800,200+(G282-400)*100/(800-400),TRUE,300+(G282-800)*100/(1000-800)),1)</f>
        <v>12.9</v>
      </c>
      <c r="N282" s="35" cm="1">
        <f t="array" aca="1" ref="N282" ca="1">ROUND(_xlfn.IFS(H282&lt;=80,H282*50/80,H282&lt;=200,50+(H282-80)*50/(200-80),H282&lt;=1130,100+(H282-200)*100/(1130-200),H282&lt;=2260,200+(H282-1130)*100/(2260-1130),TRUE,300+(H282-2260)*100/(3000-2260)),1)</f>
        <v>13.1</v>
      </c>
      <c r="O282" s="32">
        <f t="shared" ca="1" si="9"/>
        <v>136.4</v>
      </c>
      <c r="P282" s="33" t="str">
        <f t="shared" ca="1" si="10"/>
        <v>PM2,5</v>
      </c>
      <c r="Q282" s="42" t="str" cm="1">
        <f t="array" aca="1" ref="Q282" ca="1">_xlfn.IFS(O282&lt;=50,"Baik", O282&lt;=100,"Sedang", O282&lt;=200,"Tidak Sehat", O282&lt;=300,"Sangat Tidak Sehat", TRUE,"Berbahaya")</f>
        <v>Tidak Sehat</v>
      </c>
    </row>
    <row r="283" spans="1:17" x14ac:dyDescent="0.25">
      <c r="A283" s="41">
        <v>202309</v>
      </c>
      <c r="B283" s="33" t="s">
        <v>309</v>
      </c>
      <c r="C283" s="32">
        <f ca="1">ROUND('PM10'!$H$8*(-LN(1-RAND()))^(1/'PM10'!$H$7),0)</f>
        <v>76</v>
      </c>
      <c r="D283" s="35">
        <f ca="1">ROUND('PM2,5'!$H$8*(-LN(1-RAND()))^(1/'PM2,5'!$H$7),0)</f>
        <v>81</v>
      </c>
      <c r="E283" s="32">
        <f ca="1">ROUND(_xlfn.NORM.INV(RAND(),'SO2'!$H$4,'SO2'!$H$6),0)</f>
        <v>48</v>
      </c>
      <c r="F283" s="33">
        <f ca="1">ROUND(_xlfn.NORM.INV(RAND(),CO!$H$4,CO!$H$6),0)</f>
        <v>18</v>
      </c>
      <c r="G283" s="34">
        <f ca="1">ROUND('O3'!$H$8*(-LN(1-RAND()))^(1/'O3'!$H$7),0)</f>
        <v>29</v>
      </c>
      <c r="H283" s="33">
        <f ca="1">ROUND(_xlfn.NORM.INV(RAND(),'NO2'!$H$4,'NO2'!$H$6),0)</f>
        <v>18</v>
      </c>
      <c r="I283" s="34" cm="1">
        <f t="array" aca="1" ref="I283" ca="1">ROUND(_xlfn.IFS(C283&lt;=50, C283, C283&lt;=150, 50+(C283-50)*50/(150-50), C283&lt;=350, 100+(C283-150)*100/(350-150), C283&lt;=420, 200+(C283-350)*100/(420-350), TRUE, 300+(C283-420)*100/(500-420)), 1)</f>
        <v>63</v>
      </c>
      <c r="J283" s="35" cm="1">
        <f t="array" aca="1" ref="J283" ca="1">ROUND(_xlfn.IFS(D283&lt;=15.5, D283*50/15.5, D283&lt;=55.4, 50+(D283-15.5)*50/(55.4-15.5), D283&lt;=150.4, 100+(D283-55.4)*100/(150.4-55.4), D283&lt;=250.4, 200+(D283-150.4)*100/(250.4-150.4), TRUE, 300+(D283-250.4)*100/(500-250.4)), 1)</f>
        <v>126.9</v>
      </c>
      <c r="K283" s="34" cm="1">
        <f t="array" aca="1" ref="K283" ca="1">ROUND(_xlfn.IFS(E283&lt;=52, E283*50/52, E283&lt;=180, 50+(E283-52)*50/(180-52), E283&lt;=365, 100+(E283-180)*100/(365-180), E283&lt;=800, 200+(E283-365)*100/(800-365), TRUE, 300+(E283-800)*100/(1200-800)), 1)</f>
        <v>46.2</v>
      </c>
      <c r="L283" s="35" cm="1">
        <f t="array" aca="1" ref="L283" ca="1">ROUND(_xlfn.IFS(F283&lt;=4000,F283*50/4000,F283&lt;=8000,50+(F283-4000)*50/(8000-4000),F283&lt;=15000,100+(F283-8000)*100/(15000-8000),F283&lt;=30000,200+(F283-15000)*100/(30000-15000),TRUE,300+(F283-30000)*100/(45000-30000)),3)</f>
        <v>0.22500000000000001</v>
      </c>
      <c r="M283" s="34" cm="1">
        <f t="array" aca="1" ref="M283" ca="1">ROUND(_xlfn.IFS(G283&lt;=120,G283*50/120,G283&lt;=235,50+(G283-120)*50/(235-120),G283&lt;=400,100+(G283-235)*100/(400-235),G283&lt;=800,200+(G283-400)*100/(800-400),TRUE,300+(G283-800)*100/(1000-800)),1)</f>
        <v>12.1</v>
      </c>
      <c r="N283" s="35" cm="1">
        <f t="array" aca="1" ref="N283" ca="1">ROUND(_xlfn.IFS(H283&lt;=80,H283*50/80,H283&lt;=200,50+(H283-80)*50/(200-80),H283&lt;=1130,100+(H283-200)*100/(1130-200),H283&lt;=2260,200+(H283-1130)*100/(2260-1130),TRUE,300+(H283-2260)*100/(3000-2260)),1)</f>
        <v>11.3</v>
      </c>
      <c r="O283" s="32">
        <f t="shared" ca="1" si="9"/>
        <v>126.9</v>
      </c>
      <c r="P283" s="33" t="str">
        <f t="shared" ca="1" si="10"/>
        <v>PM2,5</v>
      </c>
      <c r="Q283" s="42" t="str" cm="1">
        <f t="array" aca="1" ref="Q283" ca="1">_xlfn.IFS(O283&lt;=50,"Baik", O283&lt;=100,"Sedang", O283&lt;=200,"Tidak Sehat", O283&lt;=300,"Sangat Tidak Sehat", TRUE,"Berbahaya")</f>
        <v>Tidak Sehat</v>
      </c>
    </row>
    <row r="284" spans="1:17" x14ac:dyDescent="0.25">
      <c r="A284" s="41">
        <v>202309</v>
      </c>
      <c r="B284" s="33" t="s">
        <v>310</v>
      </c>
      <c r="C284" s="32">
        <f ca="1">ROUND('PM10'!$H$8*(-LN(1-RAND()))^(1/'PM10'!$H$7),0)</f>
        <v>38</v>
      </c>
      <c r="D284" s="35">
        <f ca="1">ROUND('PM2,5'!$H$8*(-LN(1-RAND()))^(1/'PM2,5'!$H$7),0)</f>
        <v>82</v>
      </c>
      <c r="E284" s="32">
        <f ca="1">ROUND(_xlfn.NORM.INV(RAND(),'SO2'!$H$4,'SO2'!$H$6),0)</f>
        <v>48</v>
      </c>
      <c r="F284" s="33">
        <f ca="1">ROUND(_xlfn.NORM.INV(RAND(),CO!$H$4,CO!$H$6),0)</f>
        <v>10</v>
      </c>
      <c r="G284" s="34">
        <f ca="1">ROUND('O3'!$H$8*(-LN(1-RAND()))^(1/'O3'!$H$7),0)</f>
        <v>29</v>
      </c>
      <c r="H284" s="33">
        <f ca="1">ROUND(_xlfn.NORM.INV(RAND(),'NO2'!$H$4,'NO2'!$H$6),0)</f>
        <v>32</v>
      </c>
      <c r="I284" s="34" cm="1">
        <f t="array" aca="1" ref="I284" ca="1">ROUND(_xlfn.IFS(C284&lt;=50, C284, C284&lt;=150, 50+(C284-50)*50/(150-50), C284&lt;=350, 100+(C284-150)*100/(350-150), C284&lt;=420, 200+(C284-350)*100/(420-350), TRUE, 300+(C284-420)*100/(500-420)), 1)</f>
        <v>38</v>
      </c>
      <c r="J284" s="35" cm="1">
        <f t="array" aca="1" ref="J284" ca="1">ROUND(_xlfn.IFS(D284&lt;=15.5, D284*50/15.5, D284&lt;=55.4, 50+(D284-15.5)*50/(55.4-15.5), D284&lt;=150.4, 100+(D284-55.4)*100/(150.4-55.4), D284&lt;=250.4, 200+(D284-150.4)*100/(250.4-150.4), TRUE, 300+(D284-250.4)*100/(500-250.4)), 1)</f>
        <v>128</v>
      </c>
      <c r="K284" s="34" cm="1">
        <f t="array" aca="1" ref="K284" ca="1">ROUND(_xlfn.IFS(E284&lt;=52, E284*50/52, E284&lt;=180, 50+(E284-52)*50/(180-52), E284&lt;=365, 100+(E284-180)*100/(365-180), E284&lt;=800, 200+(E284-365)*100/(800-365), TRUE, 300+(E284-800)*100/(1200-800)), 1)</f>
        <v>46.2</v>
      </c>
      <c r="L284" s="35" cm="1">
        <f t="array" aca="1" ref="L284" ca="1">ROUND(_xlfn.IFS(F284&lt;=4000,F284*50/4000,F284&lt;=8000,50+(F284-4000)*50/(8000-4000),F284&lt;=15000,100+(F284-8000)*100/(15000-8000),F284&lt;=30000,200+(F284-15000)*100/(30000-15000),TRUE,300+(F284-30000)*100/(45000-30000)),3)</f>
        <v>0.125</v>
      </c>
      <c r="M284" s="34" cm="1">
        <f t="array" aca="1" ref="M284" ca="1">ROUND(_xlfn.IFS(G284&lt;=120,G284*50/120,G284&lt;=235,50+(G284-120)*50/(235-120),G284&lt;=400,100+(G284-235)*100/(400-235),G284&lt;=800,200+(G284-400)*100/(800-400),TRUE,300+(G284-800)*100/(1000-800)),1)</f>
        <v>12.1</v>
      </c>
      <c r="N284" s="35" cm="1">
        <f t="array" aca="1" ref="N284" ca="1">ROUND(_xlfn.IFS(H284&lt;=80,H284*50/80,H284&lt;=200,50+(H284-80)*50/(200-80),H284&lt;=1130,100+(H284-200)*100/(1130-200),H284&lt;=2260,200+(H284-1130)*100/(2260-1130),TRUE,300+(H284-2260)*100/(3000-2260)),1)</f>
        <v>20</v>
      </c>
      <c r="O284" s="32">
        <f t="shared" ca="1" si="9"/>
        <v>128</v>
      </c>
      <c r="P284" s="33" t="str">
        <f t="shared" ca="1" si="10"/>
        <v>PM2,5</v>
      </c>
      <c r="Q284" s="42" t="str" cm="1">
        <f t="array" aca="1" ref="Q284" ca="1">_xlfn.IFS(O284&lt;=50,"Baik", O284&lt;=100,"Sedang", O284&lt;=200,"Tidak Sehat", O284&lt;=300,"Sangat Tidak Sehat", TRUE,"Berbahaya")</f>
        <v>Tidak Sehat</v>
      </c>
    </row>
    <row r="285" spans="1:17" x14ac:dyDescent="0.25">
      <c r="A285" s="41">
        <v>202309</v>
      </c>
      <c r="B285" s="33" t="s">
        <v>311</v>
      </c>
      <c r="C285" s="32">
        <f ca="1">ROUND('PM10'!$H$8*(-LN(1-RAND()))^(1/'PM10'!$H$7),0)</f>
        <v>59</v>
      </c>
      <c r="D285" s="35">
        <f ca="1">ROUND('PM2,5'!$H$8*(-LN(1-RAND()))^(1/'PM2,5'!$H$7),0)</f>
        <v>86</v>
      </c>
      <c r="E285" s="32">
        <f ca="1">ROUND(_xlfn.NORM.INV(RAND(),'SO2'!$H$4,'SO2'!$H$6),0)</f>
        <v>43</v>
      </c>
      <c r="F285" s="33">
        <f ca="1">ROUND(_xlfn.NORM.INV(RAND(),CO!$H$4,CO!$H$6),0)</f>
        <v>11</v>
      </c>
      <c r="G285" s="34">
        <f ca="1">ROUND('O3'!$H$8*(-LN(1-RAND()))^(1/'O3'!$H$7),0)</f>
        <v>29</v>
      </c>
      <c r="H285" s="33">
        <f ca="1">ROUND(_xlfn.NORM.INV(RAND(),'NO2'!$H$4,'NO2'!$H$6),0)</f>
        <v>22</v>
      </c>
      <c r="I285" s="34" cm="1">
        <f t="array" aca="1" ref="I285" ca="1">ROUND(_xlfn.IFS(C285&lt;=50, C285, C285&lt;=150, 50+(C285-50)*50/(150-50), C285&lt;=350, 100+(C285-150)*100/(350-150), C285&lt;=420, 200+(C285-350)*100/(420-350), TRUE, 300+(C285-420)*100/(500-420)), 1)</f>
        <v>54.5</v>
      </c>
      <c r="J285" s="35" cm="1">
        <f t="array" aca="1" ref="J285" ca="1">ROUND(_xlfn.IFS(D285&lt;=15.5, D285*50/15.5, D285&lt;=55.4, 50+(D285-15.5)*50/(55.4-15.5), D285&lt;=150.4, 100+(D285-55.4)*100/(150.4-55.4), D285&lt;=250.4, 200+(D285-150.4)*100/(250.4-150.4), TRUE, 300+(D285-250.4)*100/(500-250.4)), 1)</f>
        <v>132.19999999999999</v>
      </c>
      <c r="K285" s="34" cm="1">
        <f t="array" aca="1" ref="K285" ca="1">ROUND(_xlfn.IFS(E285&lt;=52, E285*50/52, E285&lt;=180, 50+(E285-52)*50/(180-52), E285&lt;=365, 100+(E285-180)*100/(365-180), E285&lt;=800, 200+(E285-365)*100/(800-365), TRUE, 300+(E285-800)*100/(1200-800)), 1)</f>
        <v>41.3</v>
      </c>
      <c r="L285" s="35" cm="1">
        <f t="array" aca="1" ref="L285" ca="1">ROUND(_xlfn.IFS(F285&lt;=4000,F285*50/4000,F285&lt;=8000,50+(F285-4000)*50/(8000-4000),F285&lt;=15000,100+(F285-8000)*100/(15000-8000),F285&lt;=30000,200+(F285-15000)*100/(30000-15000),TRUE,300+(F285-30000)*100/(45000-30000)),3)</f>
        <v>0.13800000000000001</v>
      </c>
      <c r="M285" s="34" cm="1">
        <f t="array" aca="1" ref="M285" ca="1">ROUND(_xlfn.IFS(G285&lt;=120,G285*50/120,G285&lt;=235,50+(G285-120)*50/(235-120),G285&lt;=400,100+(G285-235)*100/(400-235),G285&lt;=800,200+(G285-400)*100/(800-400),TRUE,300+(G285-800)*100/(1000-800)),1)</f>
        <v>12.1</v>
      </c>
      <c r="N285" s="35" cm="1">
        <f t="array" aca="1" ref="N285" ca="1">ROUND(_xlfn.IFS(H285&lt;=80,H285*50/80,H285&lt;=200,50+(H285-80)*50/(200-80),H285&lt;=1130,100+(H285-200)*100/(1130-200),H285&lt;=2260,200+(H285-1130)*100/(2260-1130),TRUE,300+(H285-2260)*100/(3000-2260)),1)</f>
        <v>13.8</v>
      </c>
      <c r="O285" s="32">
        <f t="shared" ca="1" si="9"/>
        <v>132.19999999999999</v>
      </c>
      <c r="P285" s="33" t="str">
        <f t="shared" ca="1" si="10"/>
        <v>PM2,5</v>
      </c>
      <c r="Q285" s="42" t="str" cm="1">
        <f t="array" aca="1" ref="Q285" ca="1">_xlfn.IFS(O285&lt;=50,"Baik", O285&lt;=100,"Sedang", O285&lt;=200,"Tidak Sehat", O285&lt;=300,"Sangat Tidak Sehat", TRUE,"Berbahaya")</f>
        <v>Tidak Sehat</v>
      </c>
    </row>
    <row r="286" spans="1:17" x14ac:dyDescent="0.25">
      <c r="A286" s="41">
        <v>202309</v>
      </c>
      <c r="B286" s="33" t="s">
        <v>312</v>
      </c>
      <c r="C286" s="32">
        <f ca="1">ROUND('PM10'!$H$8*(-LN(1-RAND()))^(1/'PM10'!$H$7),0)</f>
        <v>39</v>
      </c>
      <c r="D286" s="35">
        <f ca="1">ROUND('PM2,5'!$H$8*(-LN(1-RAND()))^(1/'PM2,5'!$H$7),0)</f>
        <v>84</v>
      </c>
      <c r="E286" s="32">
        <f ca="1">ROUND(_xlfn.NORM.INV(RAND(),'SO2'!$H$4,'SO2'!$H$6),0)</f>
        <v>43</v>
      </c>
      <c r="F286" s="33">
        <f ca="1">ROUND(_xlfn.NORM.INV(RAND(),CO!$H$4,CO!$H$6),0)</f>
        <v>10</v>
      </c>
      <c r="G286" s="34">
        <f ca="1">ROUND('O3'!$H$8*(-LN(1-RAND()))^(1/'O3'!$H$7),0)</f>
        <v>30</v>
      </c>
      <c r="H286" s="33">
        <f ca="1">ROUND(_xlfn.NORM.INV(RAND(),'NO2'!$H$4,'NO2'!$H$6),0)</f>
        <v>24</v>
      </c>
      <c r="I286" s="34" cm="1">
        <f t="array" aca="1" ref="I286" ca="1">ROUND(_xlfn.IFS(C286&lt;=50, C286, C286&lt;=150, 50+(C286-50)*50/(150-50), C286&lt;=350, 100+(C286-150)*100/(350-150), C286&lt;=420, 200+(C286-350)*100/(420-350), TRUE, 300+(C286-420)*100/(500-420)), 1)</f>
        <v>39</v>
      </c>
      <c r="J286" s="35" cm="1">
        <f t="array" aca="1" ref="J286" ca="1">ROUND(_xlfn.IFS(D286&lt;=15.5, D286*50/15.5, D286&lt;=55.4, 50+(D286-15.5)*50/(55.4-15.5), D286&lt;=150.4, 100+(D286-55.4)*100/(150.4-55.4), D286&lt;=250.4, 200+(D286-150.4)*100/(250.4-150.4), TRUE, 300+(D286-250.4)*100/(500-250.4)), 1)</f>
        <v>130.1</v>
      </c>
      <c r="K286" s="34" cm="1">
        <f t="array" aca="1" ref="K286" ca="1">ROUND(_xlfn.IFS(E286&lt;=52, E286*50/52, E286&lt;=180, 50+(E286-52)*50/(180-52), E286&lt;=365, 100+(E286-180)*100/(365-180), E286&lt;=800, 200+(E286-365)*100/(800-365), TRUE, 300+(E286-800)*100/(1200-800)), 1)</f>
        <v>41.3</v>
      </c>
      <c r="L286" s="35" cm="1">
        <f t="array" aca="1" ref="L286" ca="1">ROUND(_xlfn.IFS(F286&lt;=4000,F286*50/4000,F286&lt;=8000,50+(F286-4000)*50/(8000-4000),F286&lt;=15000,100+(F286-8000)*100/(15000-8000),F286&lt;=30000,200+(F286-15000)*100/(30000-15000),TRUE,300+(F286-30000)*100/(45000-30000)),3)</f>
        <v>0.125</v>
      </c>
      <c r="M286" s="34" cm="1">
        <f t="array" aca="1" ref="M286" ca="1">ROUND(_xlfn.IFS(G286&lt;=120,G286*50/120,G286&lt;=235,50+(G286-120)*50/(235-120),G286&lt;=400,100+(G286-235)*100/(400-235),G286&lt;=800,200+(G286-400)*100/(800-400),TRUE,300+(G286-800)*100/(1000-800)),1)</f>
        <v>12.5</v>
      </c>
      <c r="N286" s="35" cm="1">
        <f t="array" aca="1" ref="N286" ca="1">ROUND(_xlfn.IFS(H286&lt;=80,H286*50/80,H286&lt;=200,50+(H286-80)*50/(200-80),H286&lt;=1130,100+(H286-200)*100/(1130-200),H286&lt;=2260,200+(H286-1130)*100/(2260-1130),TRUE,300+(H286-2260)*100/(3000-2260)),1)</f>
        <v>15</v>
      </c>
      <c r="O286" s="32">
        <f t="shared" ca="1" si="9"/>
        <v>130.1</v>
      </c>
      <c r="P286" s="33" t="str">
        <f t="shared" ca="1" si="10"/>
        <v>PM2,5</v>
      </c>
      <c r="Q286" s="42" t="str" cm="1">
        <f t="array" aca="1" ref="Q286" ca="1">_xlfn.IFS(O286&lt;=50,"Baik", O286&lt;=100,"Sedang", O286&lt;=200,"Tidak Sehat", O286&lt;=300,"Sangat Tidak Sehat", TRUE,"Berbahaya")</f>
        <v>Tidak Sehat</v>
      </c>
    </row>
    <row r="287" spans="1:17" x14ac:dyDescent="0.25">
      <c r="A287" s="41">
        <v>202309</v>
      </c>
      <c r="B287" s="33" t="s">
        <v>313</v>
      </c>
      <c r="C287" s="32">
        <f ca="1">ROUND('PM10'!$H$8*(-LN(1-RAND()))^(1/'PM10'!$H$7),0)</f>
        <v>37</v>
      </c>
      <c r="D287" s="35">
        <f ca="1">ROUND('PM2,5'!$H$8*(-LN(1-RAND()))^(1/'PM2,5'!$H$7),0)</f>
        <v>73</v>
      </c>
      <c r="E287" s="32">
        <f ca="1">ROUND(_xlfn.NORM.INV(RAND(),'SO2'!$H$4,'SO2'!$H$6),0)</f>
        <v>45</v>
      </c>
      <c r="F287" s="33">
        <f ca="1">ROUND(_xlfn.NORM.INV(RAND(),CO!$H$4,CO!$H$6),0)</f>
        <v>11</v>
      </c>
      <c r="G287" s="34">
        <f ca="1">ROUND('O3'!$H$8*(-LN(1-RAND()))^(1/'O3'!$H$7),0)</f>
        <v>20</v>
      </c>
      <c r="H287" s="33">
        <f ca="1">ROUND(_xlfn.NORM.INV(RAND(),'NO2'!$H$4,'NO2'!$H$6),0)</f>
        <v>26</v>
      </c>
      <c r="I287" s="34" cm="1">
        <f t="array" aca="1" ref="I287" ca="1">ROUND(_xlfn.IFS(C287&lt;=50, C287, C287&lt;=150, 50+(C287-50)*50/(150-50), C287&lt;=350, 100+(C287-150)*100/(350-150), C287&lt;=420, 200+(C287-350)*100/(420-350), TRUE, 300+(C287-420)*100/(500-420)), 1)</f>
        <v>37</v>
      </c>
      <c r="J287" s="35" cm="1">
        <f t="array" aca="1" ref="J287" ca="1">ROUND(_xlfn.IFS(D287&lt;=15.5, D287*50/15.5, D287&lt;=55.4, 50+(D287-15.5)*50/(55.4-15.5), D287&lt;=150.4, 100+(D287-55.4)*100/(150.4-55.4), D287&lt;=250.4, 200+(D287-150.4)*100/(250.4-150.4), TRUE, 300+(D287-250.4)*100/(500-250.4)), 1)</f>
        <v>118.5</v>
      </c>
      <c r="K287" s="34" cm="1">
        <f t="array" aca="1" ref="K287" ca="1">ROUND(_xlfn.IFS(E287&lt;=52, E287*50/52, E287&lt;=180, 50+(E287-52)*50/(180-52), E287&lt;=365, 100+(E287-180)*100/(365-180), E287&lt;=800, 200+(E287-365)*100/(800-365), TRUE, 300+(E287-800)*100/(1200-800)), 1)</f>
        <v>43.3</v>
      </c>
      <c r="L287" s="35" cm="1">
        <f t="array" aca="1" ref="L287" ca="1">ROUND(_xlfn.IFS(F287&lt;=4000,F287*50/4000,F287&lt;=8000,50+(F287-4000)*50/(8000-4000),F287&lt;=15000,100+(F287-8000)*100/(15000-8000),F287&lt;=30000,200+(F287-15000)*100/(30000-15000),TRUE,300+(F287-30000)*100/(45000-30000)),3)</f>
        <v>0.13800000000000001</v>
      </c>
      <c r="M287" s="34" cm="1">
        <f t="array" aca="1" ref="M287" ca="1">ROUND(_xlfn.IFS(G287&lt;=120,G287*50/120,G287&lt;=235,50+(G287-120)*50/(235-120),G287&lt;=400,100+(G287-235)*100/(400-235),G287&lt;=800,200+(G287-400)*100/(800-400),TRUE,300+(G287-800)*100/(1000-800)),1)</f>
        <v>8.3000000000000007</v>
      </c>
      <c r="N287" s="35" cm="1">
        <f t="array" aca="1" ref="N287" ca="1">ROUND(_xlfn.IFS(H287&lt;=80,H287*50/80,H287&lt;=200,50+(H287-80)*50/(200-80),H287&lt;=1130,100+(H287-200)*100/(1130-200),H287&lt;=2260,200+(H287-1130)*100/(2260-1130),TRUE,300+(H287-2260)*100/(3000-2260)),1)</f>
        <v>16.3</v>
      </c>
      <c r="O287" s="32">
        <f t="shared" ca="1" si="9"/>
        <v>118.5</v>
      </c>
      <c r="P287" s="33" t="str">
        <f t="shared" ca="1" si="10"/>
        <v>PM2,5</v>
      </c>
      <c r="Q287" s="42" t="str" cm="1">
        <f t="array" aca="1" ref="Q287" ca="1">_xlfn.IFS(O287&lt;=50,"Baik", O287&lt;=100,"Sedang", O287&lt;=200,"Tidak Sehat", O287&lt;=300,"Sangat Tidak Sehat", TRUE,"Berbahaya")</f>
        <v>Tidak Sehat</v>
      </c>
    </row>
    <row r="288" spans="1:17" x14ac:dyDescent="0.25">
      <c r="A288" s="41">
        <v>202309</v>
      </c>
      <c r="B288" s="33" t="s">
        <v>314</v>
      </c>
      <c r="C288" s="32">
        <f ca="1">ROUND('PM10'!$H$8*(-LN(1-RAND()))^(1/'PM10'!$H$7),0)</f>
        <v>18</v>
      </c>
      <c r="D288" s="35">
        <f ca="1">ROUND('PM2,5'!$H$8*(-LN(1-RAND()))^(1/'PM2,5'!$H$7),0)</f>
        <v>67</v>
      </c>
      <c r="E288" s="32">
        <f ca="1">ROUND(_xlfn.NORM.INV(RAND(),'SO2'!$H$4,'SO2'!$H$6),0)</f>
        <v>45</v>
      </c>
      <c r="F288" s="33">
        <f ca="1">ROUND(_xlfn.NORM.INV(RAND(),CO!$H$4,CO!$H$6),0)</f>
        <v>10</v>
      </c>
      <c r="G288" s="34">
        <f ca="1">ROUND('O3'!$H$8*(-LN(1-RAND()))^(1/'O3'!$H$7),0)</f>
        <v>34</v>
      </c>
      <c r="H288" s="33">
        <f ca="1">ROUND(_xlfn.NORM.INV(RAND(),'NO2'!$H$4,'NO2'!$H$6),0)</f>
        <v>22</v>
      </c>
      <c r="I288" s="34" cm="1">
        <f t="array" aca="1" ref="I288" ca="1">ROUND(_xlfn.IFS(C288&lt;=50, C288, C288&lt;=150, 50+(C288-50)*50/(150-50), C288&lt;=350, 100+(C288-150)*100/(350-150), C288&lt;=420, 200+(C288-350)*100/(420-350), TRUE, 300+(C288-420)*100/(500-420)), 1)</f>
        <v>18</v>
      </c>
      <c r="J288" s="35" cm="1">
        <f t="array" aca="1" ref="J288" ca="1">ROUND(_xlfn.IFS(D288&lt;=15.5, D288*50/15.5, D288&lt;=55.4, 50+(D288-15.5)*50/(55.4-15.5), D288&lt;=150.4, 100+(D288-55.4)*100/(150.4-55.4), D288&lt;=250.4, 200+(D288-150.4)*100/(250.4-150.4), TRUE, 300+(D288-250.4)*100/(500-250.4)), 1)</f>
        <v>112.2</v>
      </c>
      <c r="K288" s="34" cm="1">
        <f t="array" aca="1" ref="K288" ca="1">ROUND(_xlfn.IFS(E288&lt;=52, E288*50/52, E288&lt;=180, 50+(E288-52)*50/(180-52), E288&lt;=365, 100+(E288-180)*100/(365-180), E288&lt;=800, 200+(E288-365)*100/(800-365), TRUE, 300+(E288-800)*100/(1200-800)), 1)</f>
        <v>43.3</v>
      </c>
      <c r="L288" s="35" cm="1">
        <f t="array" aca="1" ref="L288" ca="1">ROUND(_xlfn.IFS(F288&lt;=4000,F288*50/4000,F288&lt;=8000,50+(F288-4000)*50/(8000-4000),F288&lt;=15000,100+(F288-8000)*100/(15000-8000),F288&lt;=30000,200+(F288-15000)*100/(30000-15000),TRUE,300+(F288-30000)*100/(45000-30000)),3)</f>
        <v>0.125</v>
      </c>
      <c r="M288" s="34" cm="1">
        <f t="array" aca="1" ref="M288" ca="1">ROUND(_xlfn.IFS(G288&lt;=120,G288*50/120,G288&lt;=235,50+(G288-120)*50/(235-120),G288&lt;=400,100+(G288-235)*100/(400-235),G288&lt;=800,200+(G288-400)*100/(800-400),TRUE,300+(G288-800)*100/(1000-800)),1)</f>
        <v>14.2</v>
      </c>
      <c r="N288" s="35" cm="1">
        <f t="array" aca="1" ref="N288" ca="1">ROUND(_xlfn.IFS(H288&lt;=80,H288*50/80,H288&lt;=200,50+(H288-80)*50/(200-80),H288&lt;=1130,100+(H288-200)*100/(1130-200),H288&lt;=2260,200+(H288-1130)*100/(2260-1130),TRUE,300+(H288-2260)*100/(3000-2260)),1)</f>
        <v>13.8</v>
      </c>
      <c r="O288" s="32">
        <f t="shared" ca="1" si="9"/>
        <v>112.2</v>
      </c>
      <c r="P288" s="33" t="str">
        <f t="shared" ca="1" si="10"/>
        <v>PM2,5</v>
      </c>
      <c r="Q288" s="42" t="str" cm="1">
        <f t="array" aca="1" ref="Q288" ca="1">_xlfn.IFS(O288&lt;=50,"Baik", O288&lt;=100,"Sedang", O288&lt;=200,"Tidak Sehat", O288&lt;=300,"Sangat Tidak Sehat", TRUE,"Berbahaya")</f>
        <v>Tidak Sehat</v>
      </c>
    </row>
    <row r="289" spans="1:17" x14ac:dyDescent="0.25">
      <c r="A289" s="41">
        <v>202309</v>
      </c>
      <c r="B289" s="33" t="s">
        <v>315</v>
      </c>
      <c r="C289" s="32">
        <f ca="1">ROUND('PM10'!$H$8*(-LN(1-RAND()))^(1/'PM10'!$H$7),0)</f>
        <v>56</v>
      </c>
      <c r="D289" s="35">
        <f ca="1">ROUND('PM2,5'!$H$8*(-LN(1-RAND()))^(1/'PM2,5'!$H$7),0)</f>
        <v>88</v>
      </c>
      <c r="E289" s="32">
        <f ca="1">ROUND(_xlfn.NORM.INV(RAND(),'SO2'!$H$4,'SO2'!$H$6),0)</f>
        <v>50</v>
      </c>
      <c r="F289" s="33">
        <f ca="1">ROUND(_xlfn.NORM.INV(RAND(),CO!$H$4,CO!$H$6),0)</f>
        <v>15</v>
      </c>
      <c r="G289" s="34">
        <f ca="1">ROUND('O3'!$H$8*(-LN(1-RAND()))^(1/'O3'!$H$7),0)</f>
        <v>22</v>
      </c>
      <c r="H289" s="33">
        <f ca="1">ROUND(_xlfn.NORM.INV(RAND(),'NO2'!$H$4,'NO2'!$H$6),0)</f>
        <v>16</v>
      </c>
      <c r="I289" s="34" cm="1">
        <f t="array" aca="1" ref="I289" ca="1">ROUND(_xlfn.IFS(C289&lt;=50, C289, C289&lt;=150, 50+(C289-50)*50/(150-50), C289&lt;=350, 100+(C289-150)*100/(350-150), C289&lt;=420, 200+(C289-350)*100/(420-350), TRUE, 300+(C289-420)*100/(500-420)), 1)</f>
        <v>53</v>
      </c>
      <c r="J289" s="35" cm="1">
        <f t="array" aca="1" ref="J289" ca="1">ROUND(_xlfn.IFS(D289&lt;=15.5, D289*50/15.5, D289&lt;=55.4, 50+(D289-15.5)*50/(55.4-15.5), D289&lt;=150.4, 100+(D289-55.4)*100/(150.4-55.4), D289&lt;=250.4, 200+(D289-150.4)*100/(250.4-150.4), TRUE, 300+(D289-250.4)*100/(500-250.4)), 1)</f>
        <v>134.30000000000001</v>
      </c>
      <c r="K289" s="34" cm="1">
        <f t="array" aca="1" ref="K289" ca="1">ROUND(_xlfn.IFS(E289&lt;=52, E289*50/52, E289&lt;=180, 50+(E289-52)*50/(180-52), E289&lt;=365, 100+(E289-180)*100/(365-180), E289&lt;=800, 200+(E289-365)*100/(800-365), TRUE, 300+(E289-800)*100/(1200-800)), 1)</f>
        <v>48.1</v>
      </c>
      <c r="L289" s="35" cm="1">
        <f t="array" aca="1" ref="L289" ca="1">ROUND(_xlfn.IFS(F289&lt;=4000,F289*50/4000,F289&lt;=8000,50+(F289-4000)*50/(8000-4000),F289&lt;=15000,100+(F289-8000)*100/(15000-8000),F289&lt;=30000,200+(F289-15000)*100/(30000-15000),TRUE,300+(F289-30000)*100/(45000-30000)),3)</f>
        <v>0.188</v>
      </c>
      <c r="M289" s="34" cm="1">
        <f t="array" aca="1" ref="M289" ca="1">ROUND(_xlfn.IFS(G289&lt;=120,G289*50/120,G289&lt;=235,50+(G289-120)*50/(235-120),G289&lt;=400,100+(G289-235)*100/(400-235),G289&lt;=800,200+(G289-400)*100/(800-400),TRUE,300+(G289-800)*100/(1000-800)),1)</f>
        <v>9.1999999999999993</v>
      </c>
      <c r="N289" s="35" cm="1">
        <f t="array" aca="1" ref="N289" ca="1">ROUND(_xlfn.IFS(H289&lt;=80,H289*50/80,H289&lt;=200,50+(H289-80)*50/(200-80),H289&lt;=1130,100+(H289-200)*100/(1130-200),H289&lt;=2260,200+(H289-1130)*100/(2260-1130),TRUE,300+(H289-2260)*100/(3000-2260)),1)</f>
        <v>10</v>
      </c>
      <c r="O289" s="32">
        <f t="shared" ca="1" si="9"/>
        <v>134.30000000000001</v>
      </c>
      <c r="P289" s="33" t="str">
        <f t="shared" ca="1" si="10"/>
        <v>PM2,5</v>
      </c>
      <c r="Q289" s="42" t="str" cm="1">
        <f t="array" aca="1" ref="Q289" ca="1">_xlfn.IFS(O289&lt;=50,"Baik", O289&lt;=100,"Sedang", O289&lt;=200,"Tidak Sehat", O289&lt;=300,"Sangat Tidak Sehat", TRUE,"Berbahaya")</f>
        <v>Tidak Sehat</v>
      </c>
    </row>
    <row r="290" spans="1:17" x14ac:dyDescent="0.25">
      <c r="A290" s="41">
        <v>202309</v>
      </c>
      <c r="B290" s="33" t="s">
        <v>316</v>
      </c>
      <c r="C290" s="32">
        <f ca="1">ROUND('PM10'!$H$8*(-LN(1-RAND()))^(1/'PM10'!$H$7),0)</f>
        <v>33</v>
      </c>
      <c r="D290" s="35">
        <f ca="1">ROUND('PM2,5'!$H$8*(-LN(1-RAND()))^(1/'PM2,5'!$H$7),0)</f>
        <v>62</v>
      </c>
      <c r="E290" s="32">
        <f ca="1">ROUND(_xlfn.NORM.INV(RAND(),'SO2'!$H$4,'SO2'!$H$6),0)</f>
        <v>45</v>
      </c>
      <c r="F290" s="33">
        <f ca="1">ROUND(_xlfn.NORM.INV(RAND(),CO!$H$4,CO!$H$6),0)</f>
        <v>19</v>
      </c>
      <c r="G290" s="34">
        <f ca="1">ROUND('O3'!$H$8*(-LN(1-RAND()))^(1/'O3'!$H$7),0)</f>
        <v>26</v>
      </c>
      <c r="H290" s="33">
        <f ca="1">ROUND(_xlfn.NORM.INV(RAND(),'NO2'!$H$4,'NO2'!$H$6),0)</f>
        <v>14</v>
      </c>
      <c r="I290" s="34" cm="1">
        <f t="array" aca="1" ref="I290" ca="1">ROUND(_xlfn.IFS(C290&lt;=50, C290, C290&lt;=150, 50+(C290-50)*50/(150-50), C290&lt;=350, 100+(C290-150)*100/(350-150), C290&lt;=420, 200+(C290-350)*100/(420-350), TRUE, 300+(C290-420)*100/(500-420)), 1)</f>
        <v>33</v>
      </c>
      <c r="J290" s="35" cm="1">
        <f t="array" aca="1" ref="J290" ca="1">ROUND(_xlfn.IFS(D290&lt;=15.5, D290*50/15.5, D290&lt;=55.4, 50+(D290-15.5)*50/(55.4-15.5), D290&lt;=150.4, 100+(D290-55.4)*100/(150.4-55.4), D290&lt;=250.4, 200+(D290-150.4)*100/(250.4-150.4), TRUE, 300+(D290-250.4)*100/(500-250.4)), 1)</f>
        <v>106.9</v>
      </c>
      <c r="K290" s="34" cm="1">
        <f t="array" aca="1" ref="K290" ca="1">ROUND(_xlfn.IFS(E290&lt;=52, E290*50/52, E290&lt;=180, 50+(E290-52)*50/(180-52), E290&lt;=365, 100+(E290-180)*100/(365-180), E290&lt;=800, 200+(E290-365)*100/(800-365), TRUE, 300+(E290-800)*100/(1200-800)), 1)</f>
        <v>43.3</v>
      </c>
      <c r="L290" s="35" cm="1">
        <f t="array" aca="1" ref="L290" ca="1">ROUND(_xlfn.IFS(F290&lt;=4000,F290*50/4000,F290&lt;=8000,50+(F290-4000)*50/(8000-4000),F290&lt;=15000,100+(F290-8000)*100/(15000-8000),F290&lt;=30000,200+(F290-15000)*100/(30000-15000),TRUE,300+(F290-30000)*100/(45000-30000)),3)</f>
        <v>0.23799999999999999</v>
      </c>
      <c r="M290" s="34" cm="1">
        <f t="array" aca="1" ref="M290" ca="1">ROUND(_xlfn.IFS(G290&lt;=120,G290*50/120,G290&lt;=235,50+(G290-120)*50/(235-120),G290&lt;=400,100+(G290-235)*100/(400-235),G290&lt;=800,200+(G290-400)*100/(800-400),TRUE,300+(G290-800)*100/(1000-800)),1)</f>
        <v>10.8</v>
      </c>
      <c r="N290" s="35" cm="1">
        <f t="array" aca="1" ref="N290" ca="1">ROUND(_xlfn.IFS(H290&lt;=80,H290*50/80,H290&lt;=200,50+(H290-80)*50/(200-80),H290&lt;=1130,100+(H290-200)*100/(1130-200),H290&lt;=2260,200+(H290-1130)*100/(2260-1130),TRUE,300+(H290-2260)*100/(3000-2260)),1)</f>
        <v>8.8000000000000007</v>
      </c>
      <c r="O290" s="32">
        <f t="shared" ca="1" si="9"/>
        <v>106.9</v>
      </c>
      <c r="P290" s="33" t="str">
        <f t="shared" ca="1" si="10"/>
        <v>PM2,5</v>
      </c>
      <c r="Q290" s="42" t="str" cm="1">
        <f t="array" aca="1" ref="Q290" ca="1">_xlfn.IFS(O290&lt;=50,"Baik", O290&lt;=100,"Sedang", O290&lt;=200,"Tidak Sehat", O290&lt;=300,"Sangat Tidak Sehat", TRUE,"Berbahaya")</f>
        <v>Tidak Sehat</v>
      </c>
    </row>
    <row r="291" spans="1:17" x14ac:dyDescent="0.25">
      <c r="A291" s="41">
        <v>202309</v>
      </c>
      <c r="B291" s="33" t="s">
        <v>317</v>
      </c>
      <c r="C291" s="32">
        <f ca="1">ROUND('PM10'!$H$8*(-LN(1-RAND()))^(1/'PM10'!$H$7),0)</f>
        <v>67</v>
      </c>
      <c r="D291" s="35">
        <f ca="1">ROUND('PM2,5'!$H$8*(-LN(1-RAND()))^(1/'PM2,5'!$H$7),0)</f>
        <v>115</v>
      </c>
      <c r="E291" s="32">
        <f ca="1">ROUND(_xlfn.NORM.INV(RAND(),'SO2'!$H$4,'SO2'!$H$6),0)</f>
        <v>35</v>
      </c>
      <c r="F291" s="33">
        <f ca="1">ROUND(_xlfn.NORM.INV(RAND(),CO!$H$4,CO!$H$6),0)</f>
        <v>13</v>
      </c>
      <c r="G291" s="34">
        <f ca="1">ROUND('O3'!$H$8*(-LN(1-RAND()))^(1/'O3'!$H$7),0)</f>
        <v>28</v>
      </c>
      <c r="H291" s="33">
        <f ca="1">ROUND(_xlfn.NORM.INV(RAND(),'NO2'!$H$4,'NO2'!$H$6),0)</f>
        <v>26</v>
      </c>
      <c r="I291" s="34" cm="1">
        <f t="array" aca="1" ref="I291" ca="1">ROUND(_xlfn.IFS(C291&lt;=50, C291, C291&lt;=150, 50+(C291-50)*50/(150-50), C291&lt;=350, 100+(C291-150)*100/(350-150), C291&lt;=420, 200+(C291-350)*100/(420-350), TRUE, 300+(C291-420)*100/(500-420)), 1)</f>
        <v>58.5</v>
      </c>
      <c r="J291" s="35" cm="1">
        <f t="array" aca="1" ref="J291" ca="1">ROUND(_xlfn.IFS(D291&lt;=15.5, D291*50/15.5, D291&lt;=55.4, 50+(D291-15.5)*50/(55.4-15.5), D291&lt;=150.4, 100+(D291-55.4)*100/(150.4-55.4), D291&lt;=250.4, 200+(D291-150.4)*100/(250.4-150.4), TRUE, 300+(D291-250.4)*100/(500-250.4)), 1)</f>
        <v>162.69999999999999</v>
      </c>
      <c r="K291" s="34" cm="1">
        <f t="array" aca="1" ref="K291" ca="1">ROUND(_xlfn.IFS(E291&lt;=52, E291*50/52, E291&lt;=180, 50+(E291-52)*50/(180-52), E291&lt;=365, 100+(E291-180)*100/(365-180), E291&lt;=800, 200+(E291-365)*100/(800-365), TRUE, 300+(E291-800)*100/(1200-800)), 1)</f>
        <v>33.700000000000003</v>
      </c>
      <c r="L291" s="35" cm="1">
        <f t="array" aca="1" ref="L291" ca="1">ROUND(_xlfn.IFS(F291&lt;=4000,F291*50/4000,F291&lt;=8000,50+(F291-4000)*50/(8000-4000),F291&lt;=15000,100+(F291-8000)*100/(15000-8000),F291&lt;=30000,200+(F291-15000)*100/(30000-15000),TRUE,300+(F291-30000)*100/(45000-30000)),3)</f>
        <v>0.16300000000000001</v>
      </c>
      <c r="M291" s="34" cm="1">
        <f t="array" aca="1" ref="M291" ca="1">ROUND(_xlfn.IFS(G291&lt;=120,G291*50/120,G291&lt;=235,50+(G291-120)*50/(235-120),G291&lt;=400,100+(G291-235)*100/(400-235),G291&lt;=800,200+(G291-400)*100/(800-400),TRUE,300+(G291-800)*100/(1000-800)),1)</f>
        <v>11.7</v>
      </c>
      <c r="N291" s="35" cm="1">
        <f t="array" aca="1" ref="N291" ca="1">ROUND(_xlfn.IFS(H291&lt;=80,H291*50/80,H291&lt;=200,50+(H291-80)*50/(200-80),H291&lt;=1130,100+(H291-200)*100/(1130-200),H291&lt;=2260,200+(H291-1130)*100/(2260-1130),TRUE,300+(H291-2260)*100/(3000-2260)),1)</f>
        <v>16.3</v>
      </c>
      <c r="O291" s="32">
        <f t="shared" ca="1" si="9"/>
        <v>162.69999999999999</v>
      </c>
      <c r="P291" s="33" t="str">
        <f t="shared" ca="1" si="10"/>
        <v>PM2,5</v>
      </c>
      <c r="Q291" s="42" t="str" cm="1">
        <f t="array" aca="1" ref="Q291" ca="1">_xlfn.IFS(O291&lt;=50,"Baik", O291&lt;=100,"Sedang", O291&lt;=200,"Tidak Sehat", O291&lt;=300,"Sangat Tidak Sehat", TRUE,"Berbahaya")</f>
        <v>Tidak Sehat</v>
      </c>
    </row>
    <row r="292" spans="1:17" x14ac:dyDescent="0.25">
      <c r="A292" s="41">
        <v>202309</v>
      </c>
      <c r="B292" s="33" t="s">
        <v>318</v>
      </c>
      <c r="C292" s="32">
        <f ca="1">ROUND('PM10'!$H$8*(-LN(1-RAND()))^(1/'PM10'!$H$7),0)</f>
        <v>56</v>
      </c>
      <c r="D292" s="35">
        <f ca="1">ROUND('PM2,5'!$H$8*(-LN(1-RAND()))^(1/'PM2,5'!$H$7),0)</f>
        <v>81</v>
      </c>
      <c r="E292" s="32">
        <f ca="1">ROUND(_xlfn.NORM.INV(RAND(),'SO2'!$H$4,'SO2'!$H$6),0)</f>
        <v>48</v>
      </c>
      <c r="F292" s="33">
        <f ca="1">ROUND(_xlfn.NORM.INV(RAND(),CO!$H$4,CO!$H$6),0)</f>
        <v>8</v>
      </c>
      <c r="G292" s="34">
        <f ca="1">ROUND('O3'!$H$8*(-LN(1-RAND()))^(1/'O3'!$H$7),0)</f>
        <v>26</v>
      </c>
      <c r="H292" s="33">
        <f ca="1">ROUND(_xlfn.NORM.INV(RAND(),'NO2'!$H$4,'NO2'!$H$6),0)</f>
        <v>20</v>
      </c>
      <c r="I292" s="34" cm="1">
        <f t="array" aca="1" ref="I292" ca="1">ROUND(_xlfn.IFS(C292&lt;=50, C292, C292&lt;=150, 50+(C292-50)*50/(150-50), C292&lt;=350, 100+(C292-150)*100/(350-150), C292&lt;=420, 200+(C292-350)*100/(420-350), TRUE, 300+(C292-420)*100/(500-420)), 1)</f>
        <v>53</v>
      </c>
      <c r="J292" s="35" cm="1">
        <f t="array" aca="1" ref="J292" ca="1">ROUND(_xlfn.IFS(D292&lt;=15.5, D292*50/15.5, D292&lt;=55.4, 50+(D292-15.5)*50/(55.4-15.5), D292&lt;=150.4, 100+(D292-55.4)*100/(150.4-55.4), D292&lt;=250.4, 200+(D292-150.4)*100/(250.4-150.4), TRUE, 300+(D292-250.4)*100/(500-250.4)), 1)</f>
        <v>126.9</v>
      </c>
      <c r="K292" s="34" cm="1">
        <f t="array" aca="1" ref="K292" ca="1">ROUND(_xlfn.IFS(E292&lt;=52, E292*50/52, E292&lt;=180, 50+(E292-52)*50/(180-52), E292&lt;=365, 100+(E292-180)*100/(365-180), E292&lt;=800, 200+(E292-365)*100/(800-365), TRUE, 300+(E292-800)*100/(1200-800)), 1)</f>
        <v>46.2</v>
      </c>
      <c r="L292" s="35" cm="1">
        <f t="array" aca="1" ref="L292" ca="1">ROUND(_xlfn.IFS(F292&lt;=4000,F292*50/4000,F292&lt;=8000,50+(F292-4000)*50/(8000-4000),F292&lt;=15000,100+(F292-8000)*100/(15000-8000),F292&lt;=30000,200+(F292-15000)*100/(30000-15000),TRUE,300+(F292-30000)*100/(45000-30000)),3)</f>
        <v>0.1</v>
      </c>
      <c r="M292" s="34" cm="1">
        <f t="array" aca="1" ref="M292" ca="1">ROUND(_xlfn.IFS(G292&lt;=120,G292*50/120,G292&lt;=235,50+(G292-120)*50/(235-120),G292&lt;=400,100+(G292-235)*100/(400-235),G292&lt;=800,200+(G292-400)*100/(800-400),TRUE,300+(G292-800)*100/(1000-800)),1)</f>
        <v>10.8</v>
      </c>
      <c r="N292" s="35" cm="1">
        <f t="array" aca="1" ref="N292" ca="1">ROUND(_xlfn.IFS(H292&lt;=80,H292*50/80,H292&lt;=200,50+(H292-80)*50/(200-80),H292&lt;=1130,100+(H292-200)*100/(1130-200),H292&lt;=2260,200+(H292-1130)*100/(2260-1130),TRUE,300+(H292-2260)*100/(3000-2260)),1)</f>
        <v>12.5</v>
      </c>
      <c r="O292" s="32">
        <f t="shared" ca="1" si="9"/>
        <v>126.9</v>
      </c>
      <c r="P292" s="33" t="str">
        <f t="shared" ca="1" si="10"/>
        <v>PM2,5</v>
      </c>
      <c r="Q292" s="42" t="str" cm="1">
        <f t="array" aca="1" ref="Q292" ca="1">_xlfn.IFS(O292&lt;=50,"Baik", O292&lt;=100,"Sedang", O292&lt;=200,"Tidak Sehat", O292&lt;=300,"Sangat Tidak Sehat", TRUE,"Berbahaya")</f>
        <v>Tidak Sehat</v>
      </c>
    </row>
    <row r="293" spans="1:17" x14ac:dyDescent="0.25">
      <c r="A293" s="41">
        <v>202309</v>
      </c>
      <c r="B293" s="33" t="s">
        <v>319</v>
      </c>
      <c r="C293" s="32">
        <f ca="1">ROUND('PM10'!$H$8*(-LN(1-RAND()))^(1/'PM10'!$H$7),0)</f>
        <v>44</v>
      </c>
      <c r="D293" s="35">
        <f ca="1">ROUND('PM2,5'!$H$8*(-LN(1-RAND()))^(1/'PM2,5'!$H$7),0)</f>
        <v>74</v>
      </c>
      <c r="E293" s="32">
        <f ca="1">ROUND(_xlfn.NORM.INV(RAND(),'SO2'!$H$4,'SO2'!$H$6),0)</f>
        <v>44</v>
      </c>
      <c r="F293" s="33">
        <f ca="1">ROUND(_xlfn.NORM.INV(RAND(),CO!$H$4,CO!$H$6),0)</f>
        <v>14</v>
      </c>
      <c r="G293" s="34">
        <f ca="1">ROUND('O3'!$H$8*(-LN(1-RAND()))^(1/'O3'!$H$7),0)</f>
        <v>33</v>
      </c>
      <c r="H293" s="33">
        <f ca="1">ROUND(_xlfn.NORM.INV(RAND(),'NO2'!$H$4,'NO2'!$H$6),0)</f>
        <v>18</v>
      </c>
      <c r="I293" s="34" cm="1">
        <f t="array" aca="1" ref="I293" ca="1">ROUND(_xlfn.IFS(C293&lt;=50, C293, C293&lt;=150, 50+(C293-50)*50/(150-50), C293&lt;=350, 100+(C293-150)*100/(350-150), C293&lt;=420, 200+(C293-350)*100/(420-350), TRUE, 300+(C293-420)*100/(500-420)), 1)</f>
        <v>44</v>
      </c>
      <c r="J293" s="35" cm="1">
        <f t="array" aca="1" ref="J293" ca="1">ROUND(_xlfn.IFS(D293&lt;=15.5, D293*50/15.5, D293&lt;=55.4, 50+(D293-15.5)*50/(55.4-15.5), D293&lt;=150.4, 100+(D293-55.4)*100/(150.4-55.4), D293&lt;=250.4, 200+(D293-150.4)*100/(250.4-150.4), TRUE, 300+(D293-250.4)*100/(500-250.4)), 1)</f>
        <v>119.6</v>
      </c>
      <c r="K293" s="34" cm="1">
        <f t="array" aca="1" ref="K293" ca="1">ROUND(_xlfn.IFS(E293&lt;=52, E293*50/52, E293&lt;=180, 50+(E293-52)*50/(180-52), E293&lt;=365, 100+(E293-180)*100/(365-180), E293&lt;=800, 200+(E293-365)*100/(800-365), TRUE, 300+(E293-800)*100/(1200-800)), 1)</f>
        <v>42.3</v>
      </c>
      <c r="L293" s="35" cm="1">
        <f t="array" aca="1" ref="L293" ca="1">ROUND(_xlfn.IFS(F293&lt;=4000,F293*50/4000,F293&lt;=8000,50+(F293-4000)*50/(8000-4000),F293&lt;=15000,100+(F293-8000)*100/(15000-8000),F293&lt;=30000,200+(F293-15000)*100/(30000-15000),TRUE,300+(F293-30000)*100/(45000-30000)),3)</f>
        <v>0.17499999999999999</v>
      </c>
      <c r="M293" s="34" cm="1">
        <f t="array" aca="1" ref="M293" ca="1">ROUND(_xlfn.IFS(G293&lt;=120,G293*50/120,G293&lt;=235,50+(G293-120)*50/(235-120),G293&lt;=400,100+(G293-235)*100/(400-235),G293&lt;=800,200+(G293-400)*100/(800-400),TRUE,300+(G293-800)*100/(1000-800)),1)</f>
        <v>13.8</v>
      </c>
      <c r="N293" s="35" cm="1">
        <f t="array" aca="1" ref="N293" ca="1">ROUND(_xlfn.IFS(H293&lt;=80,H293*50/80,H293&lt;=200,50+(H293-80)*50/(200-80),H293&lt;=1130,100+(H293-200)*100/(1130-200),H293&lt;=2260,200+(H293-1130)*100/(2260-1130),TRUE,300+(H293-2260)*100/(3000-2260)),1)</f>
        <v>11.3</v>
      </c>
      <c r="O293" s="32">
        <f t="shared" ca="1" si="9"/>
        <v>119.6</v>
      </c>
      <c r="P293" s="33" t="str">
        <f t="shared" ca="1" si="10"/>
        <v>PM2,5</v>
      </c>
      <c r="Q293" s="42" t="str" cm="1">
        <f t="array" aca="1" ref="Q293" ca="1">_xlfn.IFS(O293&lt;=50,"Baik", O293&lt;=100,"Sedang", O293&lt;=200,"Tidak Sehat", O293&lt;=300,"Sangat Tidak Sehat", TRUE,"Berbahaya")</f>
        <v>Tidak Sehat</v>
      </c>
    </row>
    <row r="294" spans="1:17" x14ac:dyDescent="0.25">
      <c r="A294" s="41">
        <v>202309</v>
      </c>
      <c r="B294" s="33" t="s">
        <v>320</v>
      </c>
      <c r="C294" s="32">
        <f ca="1">ROUND('PM10'!$H$8*(-LN(1-RAND()))^(1/'PM10'!$H$7),0)</f>
        <v>41</v>
      </c>
      <c r="D294" s="35">
        <f ca="1">ROUND('PM2,5'!$H$8*(-LN(1-RAND()))^(1/'PM2,5'!$H$7),0)</f>
        <v>94</v>
      </c>
      <c r="E294" s="32">
        <f ca="1">ROUND(_xlfn.NORM.INV(RAND(),'SO2'!$H$4,'SO2'!$H$6),0)</f>
        <v>42</v>
      </c>
      <c r="F294" s="33">
        <f ca="1">ROUND(_xlfn.NORM.INV(RAND(),CO!$H$4,CO!$H$6),0)</f>
        <v>7</v>
      </c>
      <c r="G294" s="34">
        <f ca="1">ROUND('O3'!$H$8*(-LN(1-RAND()))^(1/'O3'!$H$7),0)</f>
        <v>18</v>
      </c>
      <c r="H294" s="33">
        <f ca="1">ROUND(_xlfn.NORM.INV(RAND(),'NO2'!$H$4,'NO2'!$H$6),0)</f>
        <v>44</v>
      </c>
      <c r="I294" s="34" cm="1">
        <f t="array" aca="1" ref="I294" ca="1">ROUND(_xlfn.IFS(C294&lt;=50, C294, C294&lt;=150, 50+(C294-50)*50/(150-50), C294&lt;=350, 100+(C294-150)*100/(350-150), C294&lt;=420, 200+(C294-350)*100/(420-350), TRUE, 300+(C294-420)*100/(500-420)), 1)</f>
        <v>41</v>
      </c>
      <c r="J294" s="35" cm="1">
        <f t="array" aca="1" ref="J294" ca="1">ROUND(_xlfn.IFS(D294&lt;=15.5, D294*50/15.5, D294&lt;=55.4, 50+(D294-15.5)*50/(55.4-15.5), D294&lt;=150.4, 100+(D294-55.4)*100/(150.4-55.4), D294&lt;=250.4, 200+(D294-150.4)*100/(250.4-150.4), TRUE, 300+(D294-250.4)*100/(500-250.4)), 1)</f>
        <v>140.6</v>
      </c>
      <c r="K294" s="34" cm="1">
        <f t="array" aca="1" ref="K294" ca="1">ROUND(_xlfn.IFS(E294&lt;=52, E294*50/52, E294&lt;=180, 50+(E294-52)*50/(180-52), E294&lt;=365, 100+(E294-180)*100/(365-180), E294&lt;=800, 200+(E294-365)*100/(800-365), TRUE, 300+(E294-800)*100/(1200-800)), 1)</f>
        <v>40.4</v>
      </c>
      <c r="L294" s="35" cm="1">
        <f t="array" aca="1" ref="L294" ca="1">ROUND(_xlfn.IFS(F294&lt;=4000,F294*50/4000,F294&lt;=8000,50+(F294-4000)*50/(8000-4000),F294&lt;=15000,100+(F294-8000)*100/(15000-8000),F294&lt;=30000,200+(F294-15000)*100/(30000-15000),TRUE,300+(F294-30000)*100/(45000-30000)),3)</f>
        <v>8.7999999999999995E-2</v>
      </c>
      <c r="M294" s="34" cm="1">
        <f t="array" aca="1" ref="M294" ca="1">ROUND(_xlfn.IFS(G294&lt;=120,G294*50/120,G294&lt;=235,50+(G294-120)*50/(235-120),G294&lt;=400,100+(G294-235)*100/(400-235),G294&lt;=800,200+(G294-400)*100/(800-400),TRUE,300+(G294-800)*100/(1000-800)),1)</f>
        <v>7.5</v>
      </c>
      <c r="N294" s="35" cm="1">
        <f t="array" aca="1" ref="N294" ca="1">ROUND(_xlfn.IFS(H294&lt;=80,H294*50/80,H294&lt;=200,50+(H294-80)*50/(200-80),H294&lt;=1130,100+(H294-200)*100/(1130-200),H294&lt;=2260,200+(H294-1130)*100/(2260-1130),TRUE,300+(H294-2260)*100/(3000-2260)),1)</f>
        <v>27.5</v>
      </c>
      <c r="O294" s="32">
        <f t="shared" ca="1" si="9"/>
        <v>140.6</v>
      </c>
      <c r="P294" s="33" t="str">
        <f t="shared" ca="1" si="10"/>
        <v>PM2,5</v>
      </c>
      <c r="Q294" s="42" t="str" cm="1">
        <f t="array" aca="1" ref="Q294" ca="1">_xlfn.IFS(O294&lt;=50,"Baik", O294&lt;=100,"Sedang", O294&lt;=200,"Tidak Sehat", O294&lt;=300,"Sangat Tidak Sehat", TRUE,"Berbahaya")</f>
        <v>Tidak Sehat</v>
      </c>
    </row>
    <row r="295" spans="1:17" x14ac:dyDescent="0.25">
      <c r="A295" s="41">
        <v>202309</v>
      </c>
      <c r="B295" s="33" t="s">
        <v>321</v>
      </c>
      <c r="C295" s="32">
        <f ca="1">ROUND('PM10'!$H$8*(-LN(1-RAND()))^(1/'PM10'!$H$7),0)</f>
        <v>68</v>
      </c>
      <c r="D295" s="35">
        <f ca="1">ROUND('PM2,5'!$H$8*(-LN(1-RAND()))^(1/'PM2,5'!$H$7),0)</f>
        <v>29</v>
      </c>
      <c r="E295" s="32">
        <f ca="1">ROUND(_xlfn.NORM.INV(RAND(),'SO2'!$H$4,'SO2'!$H$6),0)</f>
        <v>37</v>
      </c>
      <c r="F295" s="33">
        <f ca="1">ROUND(_xlfn.NORM.INV(RAND(),CO!$H$4,CO!$H$6),0)</f>
        <v>14</v>
      </c>
      <c r="G295" s="34">
        <f ca="1">ROUND('O3'!$H$8*(-LN(1-RAND()))^(1/'O3'!$H$7),0)</f>
        <v>32</v>
      </c>
      <c r="H295" s="33">
        <f ca="1">ROUND(_xlfn.NORM.INV(RAND(),'NO2'!$H$4,'NO2'!$H$6),0)</f>
        <v>27</v>
      </c>
      <c r="I295" s="34" cm="1">
        <f t="array" aca="1" ref="I295" ca="1">ROUND(_xlfn.IFS(C295&lt;=50, C295, C295&lt;=150, 50+(C295-50)*50/(150-50), C295&lt;=350, 100+(C295-150)*100/(350-150), C295&lt;=420, 200+(C295-350)*100/(420-350), TRUE, 300+(C295-420)*100/(500-420)), 1)</f>
        <v>59</v>
      </c>
      <c r="J295" s="35" cm="1">
        <f t="array" aca="1" ref="J295" ca="1">ROUND(_xlfn.IFS(D295&lt;=15.5, D295*50/15.5, D295&lt;=55.4, 50+(D295-15.5)*50/(55.4-15.5), D295&lt;=150.4, 100+(D295-55.4)*100/(150.4-55.4), D295&lt;=250.4, 200+(D295-150.4)*100/(250.4-150.4), TRUE, 300+(D295-250.4)*100/(500-250.4)), 1)</f>
        <v>66.900000000000006</v>
      </c>
      <c r="K295" s="34" cm="1">
        <f t="array" aca="1" ref="K295" ca="1">ROUND(_xlfn.IFS(E295&lt;=52, E295*50/52, E295&lt;=180, 50+(E295-52)*50/(180-52), E295&lt;=365, 100+(E295-180)*100/(365-180), E295&lt;=800, 200+(E295-365)*100/(800-365), TRUE, 300+(E295-800)*100/(1200-800)), 1)</f>
        <v>35.6</v>
      </c>
      <c r="L295" s="35" cm="1">
        <f t="array" aca="1" ref="L295" ca="1">ROUND(_xlfn.IFS(F295&lt;=4000,F295*50/4000,F295&lt;=8000,50+(F295-4000)*50/(8000-4000),F295&lt;=15000,100+(F295-8000)*100/(15000-8000),F295&lt;=30000,200+(F295-15000)*100/(30000-15000),TRUE,300+(F295-30000)*100/(45000-30000)),3)</f>
        <v>0.17499999999999999</v>
      </c>
      <c r="M295" s="34" cm="1">
        <f t="array" aca="1" ref="M295" ca="1">ROUND(_xlfn.IFS(G295&lt;=120,G295*50/120,G295&lt;=235,50+(G295-120)*50/(235-120),G295&lt;=400,100+(G295-235)*100/(400-235),G295&lt;=800,200+(G295-400)*100/(800-400),TRUE,300+(G295-800)*100/(1000-800)),1)</f>
        <v>13.3</v>
      </c>
      <c r="N295" s="35" cm="1">
        <f t="array" aca="1" ref="N295" ca="1">ROUND(_xlfn.IFS(H295&lt;=80,H295*50/80,H295&lt;=200,50+(H295-80)*50/(200-80),H295&lt;=1130,100+(H295-200)*100/(1130-200),H295&lt;=2260,200+(H295-1130)*100/(2260-1130),TRUE,300+(H295-2260)*100/(3000-2260)),1)</f>
        <v>16.899999999999999</v>
      </c>
      <c r="O295" s="32">
        <f t="shared" ca="1" si="9"/>
        <v>66.900000000000006</v>
      </c>
      <c r="P295" s="33" t="str">
        <f t="shared" ca="1" si="10"/>
        <v>PM2,5</v>
      </c>
      <c r="Q295" s="42" t="str" cm="1">
        <f t="array" aca="1" ref="Q295" ca="1">_xlfn.IFS(O295&lt;=50,"Baik", O295&lt;=100,"Sedang", O295&lt;=200,"Tidak Sehat", O295&lt;=300,"Sangat Tidak Sehat", TRUE,"Berbahaya")</f>
        <v>Sedang</v>
      </c>
    </row>
    <row r="296" spans="1:17" x14ac:dyDescent="0.25">
      <c r="A296" s="41">
        <v>202309</v>
      </c>
      <c r="B296" s="33" t="s">
        <v>322</v>
      </c>
      <c r="C296" s="32">
        <f ca="1">ROUND('PM10'!$H$8*(-LN(1-RAND()))^(1/'PM10'!$H$7),0)</f>
        <v>56</v>
      </c>
      <c r="D296" s="35">
        <f ca="1">ROUND('PM2,5'!$H$8*(-LN(1-RAND()))^(1/'PM2,5'!$H$7),0)</f>
        <v>42</v>
      </c>
      <c r="E296" s="32">
        <f ca="1">ROUND(_xlfn.NORM.INV(RAND(),'SO2'!$H$4,'SO2'!$H$6),0)</f>
        <v>42</v>
      </c>
      <c r="F296" s="33">
        <f ca="1">ROUND(_xlfn.NORM.INV(RAND(),CO!$H$4,CO!$H$6),0)</f>
        <v>9</v>
      </c>
      <c r="G296" s="34">
        <f ca="1">ROUND('O3'!$H$8*(-LN(1-RAND()))^(1/'O3'!$H$7),0)</f>
        <v>20</v>
      </c>
      <c r="H296" s="33">
        <f ca="1">ROUND(_xlfn.NORM.INV(RAND(),'NO2'!$H$4,'NO2'!$H$6),0)</f>
        <v>33</v>
      </c>
      <c r="I296" s="34" cm="1">
        <f t="array" aca="1" ref="I296" ca="1">ROUND(_xlfn.IFS(C296&lt;=50, C296, C296&lt;=150, 50+(C296-50)*50/(150-50), C296&lt;=350, 100+(C296-150)*100/(350-150), C296&lt;=420, 200+(C296-350)*100/(420-350), TRUE, 300+(C296-420)*100/(500-420)), 1)</f>
        <v>53</v>
      </c>
      <c r="J296" s="35" cm="1">
        <f t="array" aca="1" ref="J296" ca="1">ROUND(_xlfn.IFS(D296&lt;=15.5, D296*50/15.5, D296&lt;=55.4, 50+(D296-15.5)*50/(55.4-15.5), D296&lt;=150.4, 100+(D296-55.4)*100/(150.4-55.4), D296&lt;=250.4, 200+(D296-150.4)*100/(250.4-150.4), TRUE, 300+(D296-250.4)*100/(500-250.4)), 1)</f>
        <v>83.2</v>
      </c>
      <c r="K296" s="34" cm="1">
        <f t="array" aca="1" ref="K296" ca="1">ROUND(_xlfn.IFS(E296&lt;=52, E296*50/52, E296&lt;=180, 50+(E296-52)*50/(180-52), E296&lt;=365, 100+(E296-180)*100/(365-180), E296&lt;=800, 200+(E296-365)*100/(800-365), TRUE, 300+(E296-800)*100/(1200-800)), 1)</f>
        <v>40.4</v>
      </c>
      <c r="L296" s="35" cm="1">
        <f t="array" aca="1" ref="L296" ca="1">ROUND(_xlfn.IFS(F296&lt;=4000,F296*50/4000,F296&lt;=8000,50+(F296-4000)*50/(8000-4000),F296&lt;=15000,100+(F296-8000)*100/(15000-8000),F296&lt;=30000,200+(F296-15000)*100/(30000-15000),TRUE,300+(F296-30000)*100/(45000-30000)),3)</f>
        <v>0.113</v>
      </c>
      <c r="M296" s="34" cm="1">
        <f t="array" aca="1" ref="M296" ca="1">ROUND(_xlfn.IFS(G296&lt;=120,G296*50/120,G296&lt;=235,50+(G296-120)*50/(235-120),G296&lt;=400,100+(G296-235)*100/(400-235),G296&lt;=800,200+(G296-400)*100/(800-400),TRUE,300+(G296-800)*100/(1000-800)),1)</f>
        <v>8.3000000000000007</v>
      </c>
      <c r="N296" s="35" cm="1">
        <f t="array" aca="1" ref="N296" ca="1">ROUND(_xlfn.IFS(H296&lt;=80,H296*50/80,H296&lt;=200,50+(H296-80)*50/(200-80),H296&lt;=1130,100+(H296-200)*100/(1130-200),H296&lt;=2260,200+(H296-1130)*100/(2260-1130),TRUE,300+(H296-2260)*100/(3000-2260)),1)</f>
        <v>20.6</v>
      </c>
      <c r="O296" s="32">
        <f t="shared" ca="1" si="9"/>
        <v>83.2</v>
      </c>
      <c r="P296" s="33" t="str">
        <f t="shared" ca="1" si="10"/>
        <v>PM2,5</v>
      </c>
      <c r="Q296" s="42" t="str" cm="1">
        <f t="array" aca="1" ref="Q296" ca="1">_xlfn.IFS(O296&lt;=50,"Baik", O296&lt;=100,"Sedang", O296&lt;=200,"Tidak Sehat", O296&lt;=300,"Sangat Tidak Sehat", TRUE,"Berbahaya")</f>
        <v>Sedang</v>
      </c>
    </row>
    <row r="297" spans="1:17" x14ac:dyDescent="0.25">
      <c r="A297" s="41">
        <v>202309</v>
      </c>
      <c r="B297" s="33" t="s">
        <v>323</v>
      </c>
      <c r="C297" s="32">
        <f ca="1">ROUND('PM10'!$H$8*(-LN(1-RAND()))^(1/'PM10'!$H$7),0)</f>
        <v>58</v>
      </c>
      <c r="D297" s="35">
        <f ca="1">ROUND('PM2,5'!$H$8*(-LN(1-RAND()))^(1/'PM2,5'!$H$7),0)</f>
        <v>44</v>
      </c>
      <c r="E297" s="32">
        <f ca="1">ROUND(_xlfn.NORM.INV(RAND(),'SO2'!$H$4,'SO2'!$H$6),0)</f>
        <v>25</v>
      </c>
      <c r="F297" s="33">
        <f ca="1">ROUND(_xlfn.NORM.INV(RAND(),CO!$H$4,CO!$H$6),0)</f>
        <v>11</v>
      </c>
      <c r="G297" s="34">
        <f ca="1">ROUND('O3'!$H$8*(-LN(1-RAND()))^(1/'O3'!$H$7),0)</f>
        <v>35</v>
      </c>
      <c r="H297" s="33">
        <f ca="1">ROUND(_xlfn.NORM.INV(RAND(),'NO2'!$H$4,'NO2'!$H$6),0)</f>
        <v>26</v>
      </c>
      <c r="I297" s="34" cm="1">
        <f t="array" aca="1" ref="I297" ca="1">ROUND(_xlfn.IFS(C297&lt;=50, C297, C297&lt;=150, 50+(C297-50)*50/(150-50), C297&lt;=350, 100+(C297-150)*100/(350-150), C297&lt;=420, 200+(C297-350)*100/(420-350), TRUE, 300+(C297-420)*100/(500-420)), 1)</f>
        <v>54</v>
      </c>
      <c r="J297" s="35" cm="1">
        <f t="array" aca="1" ref="J297" ca="1">ROUND(_xlfn.IFS(D297&lt;=15.5, D297*50/15.5, D297&lt;=55.4, 50+(D297-15.5)*50/(55.4-15.5), D297&lt;=150.4, 100+(D297-55.4)*100/(150.4-55.4), D297&lt;=250.4, 200+(D297-150.4)*100/(250.4-150.4), TRUE, 300+(D297-250.4)*100/(500-250.4)), 1)</f>
        <v>85.7</v>
      </c>
      <c r="K297" s="34" cm="1">
        <f t="array" aca="1" ref="K297" ca="1">ROUND(_xlfn.IFS(E297&lt;=52, E297*50/52, E297&lt;=180, 50+(E297-52)*50/(180-52), E297&lt;=365, 100+(E297-180)*100/(365-180), E297&lt;=800, 200+(E297-365)*100/(800-365), TRUE, 300+(E297-800)*100/(1200-800)), 1)</f>
        <v>24</v>
      </c>
      <c r="L297" s="35" cm="1">
        <f t="array" aca="1" ref="L297" ca="1">ROUND(_xlfn.IFS(F297&lt;=4000,F297*50/4000,F297&lt;=8000,50+(F297-4000)*50/(8000-4000),F297&lt;=15000,100+(F297-8000)*100/(15000-8000),F297&lt;=30000,200+(F297-15000)*100/(30000-15000),TRUE,300+(F297-30000)*100/(45000-30000)),3)</f>
        <v>0.13800000000000001</v>
      </c>
      <c r="M297" s="34" cm="1">
        <f t="array" aca="1" ref="M297" ca="1">ROUND(_xlfn.IFS(G297&lt;=120,G297*50/120,G297&lt;=235,50+(G297-120)*50/(235-120),G297&lt;=400,100+(G297-235)*100/(400-235),G297&lt;=800,200+(G297-400)*100/(800-400),TRUE,300+(G297-800)*100/(1000-800)),1)</f>
        <v>14.6</v>
      </c>
      <c r="N297" s="35" cm="1">
        <f t="array" aca="1" ref="N297" ca="1">ROUND(_xlfn.IFS(H297&lt;=80,H297*50/80,H297&lt;=200,50+(H297-80)*50/(200-80),H297&lt;=1130,100+(H297-200)*100/(1130-200),H297&lt;=2260,200+(H297-1130)*100/(2260-1130),TRUE,300+(H297-2260)*100/(3000-2260)),1)</f>
        <v>16.3</v>
      </c>
      <c r="O297" s="32">
        <f t="shared" ca="1" si="9"/>
        <v>85.7</v>
      </c>
      <c r="P297" s="33" t="str">
        <f t="shared" ca="1" si="10"/>
        <v>PM2,5</v>
      </c>
      <c r="Q297" s="42" t="str" cm="1">
        <f t="array" aca="1" ref="Q297" ca="1">_xlfn.IFS(O297&lt;=50,"Baik", O297&lt;=100,"Sedang", O297&lt;=200,"Tidak Sehat", O297&lt;=300,"Sangat Tidak Sehat", TRUE,"Berbahaya")</f>
        <v>Sedang</v>
      </c>
    </row>
    <row r="298" spans="1:17" x14ac:dyDescent="0.25">
      <c r="A298" s="41">
        <v>202309</v>
      </c>
      <c r="B298" s="33" t="s">
        <v>324</v>
      </c>
      <c r="C298" s="32">
        <f ca="1">ROUND('PM10'!$H$8*(-LN(1-RAND()))^(1/'PM10'!$H$7),0)</f>
        <v>63</v>
      </c>
      <c r="D298" s="35">
        <f ca="1">ROUND('PM2,5'!$H$8*(-LN(1-RAND()))^(1/'PM2,5'!$H$7),0)</f>
        <v>93</v>
      </c>
      <c r="E298" s="32">
        <f ca="1">ROUND(_xlfn.NORM.INV(RAND(),'SO2'!$H$4,'SO2'!$H$6),0)</f>
        <v>40</v>
      </c>
      <c r="F298" s="33">
        <f ca="1">ROUND(_xlfn.NORM.INV(RAND(),CO!$H$4,CO!$H$6),0)</f>
        <v>11</v>
      </c>
      <c r="G298" s="34">
        <f ca="1">ROUND('O3'!$H$8*(-LN(1-RAND()))^(1/'O3'!$H$7),0)</f>
        <v>26</v>
      </c>
      <c r="H298" s="33">
        <f ca="1">ROUND(_xlfn.NORM.INV(RAND(),'NO2'!$H$4,'NO2'!$H$6),0)</f>
        <v>24</v>
      </c>
      <c r="I298" s="34" cm="1">
        <f t="array" aca="1" ref="I298" ca="1">ROUND(_xlfn.IFS(C298&lt;=50, C298, C298&lt;=150, 50+(C298-50)*50/(150-50), C298&lt;=350, 100+(C298-150)*100/(350-150), C298&lt;=420, 200+(C298-350)*100/(420-350), TRUE, 300+(C298-420)*100/(500-420)), 1)</f>
        <v>56.5</v>
      </c>
      <c r="J298" s="35" cm="1">
        <f t="array" aca="1" ref="J298" ca="1">ROUND(_xlfn.IFS(D298&lt;=15.5, D298*50/15.5, D298&lt;=55.4, 50+(D298-15.5)*50/(55.4-15.5), D298&lt;=150.4, 100+(D298-55.4)*100/(150.4-55.4), D298&lt;=250.4, 200+(D298-150.4)*100/(250.4-150.4), TRUE, 300+(D298-250.4)*100/(500-250.4)), 1)</f>
        <v>139.6</v>
      </c>
      <c r="K298" s="34" cm="1">
        <f t="array" aca="1" ref="K298" ca="1">ROUND(_xlfn.IFS(E298&lt;=52, E298*50/52, E298&lt;=180, 50+(E298-52)*50/(180-52), E298&lt;=365, 100+(E298-180)*100/(365-180), E298&lt;=800, 200+(E298-365)*100/(800-365), TRUE, 300+(E298-800)*100/(1200-800)), 1)</f>
        <v>38.5</v>
      </c>
      <c r="L298" s="35" cm="1">
        <f t="array" aca="1" ref="L298" ca="1">ROUND(_xlfn.IFS(F298&lt;=4000,F298*50/4000,F298&lt;=8000,50+(F298-4000)*50/(8000-4000),F298&lt;=15000,100+(F298-8000)*100/(15000-8000),F298&lt;=30000,200+(F298-15000)*100/(30000-15000),TRUE,300+(F298-30000)*100/(45000-30000)),3)</f>
        <v>0.13800000000000001</v>
      </c>
      <c r="M298" s="34" cm="1">
        <f t="array" aca="1" ref="M298" ca="1">ROUND(_xlfn.IFS(G298&lt;=120,G298*50/120,G298&lt;=235,50+(G298-120)*50/(235-120),G298&lt;=400,100+(G298-235)*100/(400-235),G298&lt;=800,200+(G298-400)*100/(800-400),TRUE,300+(G298-800)*100/(1000-800)),1)</f>
        <v>10.8</v>
      </c>
      <c r="N298" s="35" cm="1">
        <f t="array" aca="1" ref="N298" ca="1">ROUND(_xlfn.IFS(H298&lt;=80,H298*50/80,H298&lt;=200,50+(H298-80)*50/(200-80),H298&lt;=1130,100+(H298-200)*100/(1130-200),H298&lt;=2260,200+(H298-1130)*100/(2260-1130),TRUE,300+(H298-2260)*100/(3000-2260)),1)</f>
        <v>15</v>
      </c>
      <c r="O298" s="32">
        <f t="shared" ca="1" si="9"/>
        <v>139.6</v>
      </c>
      <c r="P298" s="33" t="str">
        <f t="shared" ca="1" si="10"/>
        <v>PM2,5</v>
      </c>
      <c r="Q298" s="42" t="str" cm="1">
        <f t="array" aca="1" ref="Q298" ca="1">_xlfn.IFS(O298&lt;=50,"Baik", O298&lt;=100,"Sedang", O298&lt;=200,"Tidak Sehat", O298&lt;=300,"Sangat Tidak Sehat", TRUE,"Berbahaya")</f>
        <v>Tidak Sehat</v>
      </c>
    </row>
    <row r="299" spans="1:17" x14ac:dyDescent="0.25">
      <c r="A299" s="41">
        <v>202309</v>
      </c>
      <c r="B299" s="33" t="s">
        <v>325</v>
      </c>
      <c r="C299" s="32">
        <f ca="1">ROUND('PM10'!$H$8*(-LN(1-RAND()))^(1/'PM10'!$H$7),0)</f>
        <v>45</v>
      </c>
      <c r="D299" s="35">
        <f ca="1">ROUND('PM2,5'!$H$8*(-LN(1-RAND()))^(1/'PM2,5'!$H$7),0)</f>
        <v>76</v>
      </c>
      <c r="E299" s="32">
        <f ca="1">ROUND(_xlfn.NORM.INV(RAND(),'SO2'!$H$4,'SO2'!$H$6),0)</f>
        <v>32</v>
      </c>
      <c r="F299" s="33">
        <f ca="1">ROUND(_xlfn.NORM.INV(RAND(),CO!$H$4,CO!$H$6),0)</f>
        <v>11</v>
      </c>
      <c r="G299" s="34">
        <f ca="1">ROUND('O3'!$H$8*(-LN(1-RAND()))^(1/'O3'!$H$7),0)</f>
        <v>38</v>
      </c>
      <c r="H299" s="33">
        <f ca="1">ROUND(_xlfn.NORM.INV(RAND(),'NO2'!$H$4,'NO2'!$H$6),0)</f>
        <v>14</v>
      </c>
      <c r="I299" s="34" cm="1">
        <f t="array" aca="1" ref="I299" ca="1">ROUND(_xlfn.IFS(C299&lt;=50, C299, C299&lt;=150, 50+(C299-50)*50/(150-50), C299&lt;=350, 100+(C299-150)*100/(350-150), C299&lt;=420, 200+(C299-350)*100/(420-350), TRUE, 300+(C299-420)*100/(500-420)), 1)</f>
        <v>45</v>
      </c>
      <c r="J299" s="35" cm="1">
        <f t="array" aca="1" ref="J299" ca="1">ROUND(_xlfn.IFS(D299&lt;=15.5, D299*50/15.5, D299&lt;=55.4, 50+(D299-15.5)*50/(55.4-15.5), D299&lt;=150.4, 100+(D299-55.4)*100/(150.4-55.4), D299&lt;=250.4, 200+(D299-150.4)*100/(250.4-150.4), TRUE, 300+(D299-250.4)*100/(500-250.4)), 1)</f>
        <v>121.7</v>
      </c>
      <c r="K299" s="34" cm="1">
        <f t="array" aca="1" ref="K299" ca="1">ROUND(_xlfn.IFS(E299&lt;=52, E299*50/52, E299&lt;=180, 50+(E299-52)*50/(180-52), E299&lt;=365, 100+(E299-180)*100/(365-180), E299&lt;=800, 200+(E299-365)*100/(800-365), TRUE, 300+(E299-800)*100/(1200-800)), 1)</f>
        <v>30.8</v>
      </c>
      <c r="L299" s="35" cm="1">
        <f t="array" aca="1" ref="L299" ca="1">ROUND(_xlfn.IFS(F299&lt;=4000,F299*50/4000,F299&lt;=8000,50+(F299-4000)*50/(8000-4000),F299&lt;=15000,100+(F299-8000)*100/(15000-8000),F299&lt;=30000,200+(F299-15000)*100/(30000-15000),TRUE,300+(F299-30000)*100/(45000-30000)),3)</f>
        <v>0.13800000000000001</v>
      </c>
      <c r="M299" s="34" cm="1">
        <f t="array" aca="1" ref="M299" ca="1">ROUND(_xlfn.IFS(G299&lt;=120,G299*50/120,G299&lt;=235,50+(G299-120)*50/(235-120),G299&lt;=400,100+(G299-235)*100/(400-235),G299&lt;=800,200+(G299-400)*100/(800-400),TRUE,300+(G299-800)*100/(1000-800)),1)</f>
        <v>15.8</v>
      </c>
      <c r="N299" s="35" cm="1">
        <f t="array" aca="1" ref="N299" ca="1">ROUND(_xlfn.IFS(H299&lt;=80,H299*50/80,H299&lt;=200,50+(H299-80)*50/(200-80),H299&lt;=1130,100+(H299-200)*100/(1130-200),H299&lt;=2260,200+(H299-1130)*100/(2260-1130),TRUE,300+(H299-2260)*100/(3000-2260)),1)</f>
        <v>8.8000000000000007</v>
      </c>
      <c r="O299" s="32">
        <f t="shared" ca="1" si="9"/>
        <v>121.7</v>
      </c>
      <c r="P299" s="33" t="str">
        <f t="shared" ca="1" si="10"/>
        <v>PM2,5</v>
      </c>
      <c r="Q299" s="42" t="str" cm="1">
        <f t="array" aca="1" ref="Q299" ca="1">_xlfn.IFS(O299&lt;=50,"Baik", O299&lt;=100,"Sedang", O299&lt;=200,"Tidak Sehat", O299&lt;=300,"Sangat Tidak Sehat", TRUE,"Berbahaya")</f>
        <v>Tidak Sehat</v>
      </c>
    </row>
    <row r="300" spans="1:17" x14ac:dyDescent="0.25">
      <c r="A300" s="41">
        <v>202309</v>
      </c>
      <c r="B300" s="33" t="s">
        <v>326</v>
      </c>
      <c r="C300" s="32">
        <f ca="1">ROUND('PM10'!$H$8*(-LN(1-RAND()))^(1/'PM10'!$H$7),0)</f>
        <v>73</v>
      </c>
      <c r="D300" s="35">
        <f ca="1">ROUND('PM2,5'!$H$8*(-LN(1-RAND()))^(1/'PM2,5'!$H$7),0)</f>
        <v>110</v>
      </c>
      <c r="E300" s="32">
        <f ca="1">ROUND(_xlfn.NORM.INV(RAND(),'SO2'!$H$4,'SO2'!$H$6),0)</f>
        <v>37</v>
      </c>
      <c r="F300" s="33">
        <f ca="1">ROUND(_xlfn.NORM.INV(RAND(),CO!$H$4,CO!$H$6),0)</f>
        <v>7</v>
      </c>
      <c r="G300" s="34">
        <f ca="1">ROUND('O3'!$H$8*(-LN(1-RAND()))^(1/'O3'!$H$7),0)</f>
        <v>21</v>
      </c>
      <c r="H300" s="33">
        <f ca="1">ROUND(_xlfn.NORM.INV(RAND(),'NO2'!$H$4,'NO2'!$H$6),0)</f>
        <v>25</v>
      </c>
      <c r="I300" s="34" cm="1">
        <f t="array" aca="1" ref="I300" ca="1">ROUND(_xlfn.IFS(C300&lt;=50, C300, C300&lt;=150, 50+(C300-50)*50/(150-50), C300&lt;=350, 100+(C300-150)*100/(350-150), C300&lt;=420, 200+(C300-350)*100/(420-350), TRUE, 300+(C300-420)*100/(500-420)), 1)</f>
        <v>61.5</v>
      </c>
      <c r="J300" s="35" cm="1">
        <f t="array" aca="1" ref="J300" ca="1">ROUND(_xlfn.IFS(D300&lt;=15.5, D300*50/15.5, D300&lt;=55.4, 50+(D300-15.5)*50/(55.4-15.5), D300&lt;=150.4, 100+(D300-55.4)*100/(150.4-55.4), D300&lt;=250.4, 200+(D300-150.4)*100/(250.4-150.4), TRUE, 300+(D300-250.4)*100/(500-250.4)), 1)</f>
        <v>157.5</v>
      </c>
      <c r="K300" s="34" cm="1">
        <f t="array" aca="1" ref="K300" ca="1">ROUND(_xlfn.IFS(E300&lt;=52, E300*50/52, E300&lt;=180, 50+(E300-52)*50/(180-52), E300&lt;=365, 100+(E300-180)*100/(365-180), E300&lt;=800, 200+(E300-365)*100/(800-365), TRUE, 300+(E300-800)*100/(1200-800)), 1)</f>
        <v>35.6</v>
      </c>
      <c r="L300" s="35" cm="1">
        <f t="array" aca="1" ref="L300" ca="1">ROUND(_xlfn.IFS(F300&lt;=4000,F300*50/4000,F300&lt;=8000,50+(F300-4000)*50/(8000-4000),F300&lt;=15000,100+(F300-8000)*100/(15000-8000),F300&lt;=30000,200+(F300-15000)*100/(30000-15000),TRUE,300+(F300-30000)*100/(45000-30000)),3)</f>
        <v>8.7999999999999995E-2</v>
      </c>
      <c r="M300" s="34" cm="1">
        <f t="array" aca="1" ref="M300" ca="1">ROUND(_xlfn.IFS(G300&lt;=120,G300*50/120,G300&lt;=235,50+(G300-120)*50/(235-120),G300&lt;=400,100+(G300-235)*100/(400-235),G300&lt;=800,200+(G300-400)*100/(800-400),TRUE,300+(G300-800)*100/(1000-800)),1)</f>
        <v>8.8000000000000007</v>
      </c>
      <c r="N300" s="35" cm="1">
        <f t="array" aca="1" ref="N300" ca="1">ROUND(_xlfn.IFS(H300&lt;=80,H300*50/80,H300&lt;=200,50+(H300-80)*50/(200-80),H300&lt;=1130,100+(H300-200)*100/(1130-200),H300&lt;=2260,200+(H300-1130)*100/(2260-1130),TRUE,300+(H300-2260)*100/(3000-2260)),1)</f>
        <v>15.6</v>
      </c>
      <c r="O300" s="32">
        <f t="shared" ca="1" si="9"/>
        <v>157.5</v>
      </c>
      <c r="P300" s="33" t="str">
        <f t="shared" ca="1" si="10"/>
        <v>PM2,5</v>
      </c>
      <c r="Q300" s="42" t="str" cm="1">
        <f t="array" aca="1" ref="Q300" ca="1">_xlfn.IFS(O300&lt;=50,"Baik", O300&lt;=100,"Sedang", O300&lt;=200,"Tidak Sehat", O300&lt;=300,"Sangat Tidak Sehat", TRUE,"Berbahaya")</f>
        <v>Tidak Sehat</v>
      </c>
    </row>
    <row r="301" spans="1:17" x14ac:dyDescent="0.25">
      <c r="A301" s="41">
        <v>202309</v>
      </c>
      <c r="B301" s="33" t="s">
        <v>327</v>
      </c>
      <c r="C301" s="32">
        <f ca="1">ROUND('PM10'!$H$8*(-LN(1-RAND()))^(1/'PM10'!$H$7),0)</f>
        <v>56</v>
      </c>
      <c r="D301" s="35">
        <f ca="1">ROUND('PM2,5'!$H$8*(-LN(1-RAND()))^(1/'PM2,5'!$H$7),0)</f>
        <v>88</v>
      </c>
      <c r="E301" s="32">
        <f ca="1">ROUND(_xlfn.NORM.INV(RAND(),'SO2'!$H$4,'SO2'!$H$6),0)</f>
        <v>33</v>
      </c>
      <c r="F301" s="33">
        <f ca="1">ROUND(_xlfn.NORM.INV(RAND(),CO!$H$4,CO!$H$6),0)</f>
        <v>11</v>
      </c>
      <c r="G301" s="34">
        <f ca="1">ROUND('O3'!$H$8*(-LN(1-RAND()))^(1/'O3'!$H$7),0)</f>
        <v>20</v>
      </c>
      <c r="H301" s="33">
        <f ca="1">ROUND(_xlfn.NORM.INV(RAND(),'NO2'!$H$4,'NO2'!$H$6),0)</f>
        <v>34</v>
      </c>
      <c r="I301" s="34" cm="1">
        <f t="array" aca="1" ref="I301" ca="1">ROUND(_xlfn.IFS(C301&lt;=50, C301, C301&lt;=150, 50+(C301-50)*50/(150-50), C301&lt;=350, 100+(C301-150)*100/(350-150), C301&lt;=420, 200+(C301-350)*100/(420-350), TRUE, 300+(C301-420)*100/(500-420)), 1)</f>
        <v>53</v>
      </c>
      <c r="J301" s="35" cm="1">
        <f t="array" aca="1" ref="J301" ca="1">ROUND(_xlfn.IFS(D301&lt;=15.5, D301*50/15.5, D301&lt;=55.4, 50+(D301-15.5)*50/(55.4-15.5), D301&lt;=150.4, 100+(D301-55.4)*100/(150.4-55.4), D301&lt;=250.4, 200+(D301-150.4)*100/(250.4-150.4), TRUE, 300+(D301-250.4)*100/(500-250.4)), 1)</f>
        <v>134.30000000000001</v>
      </c>
      <c r="K301" s="34" cm="1">
        <f t="array" aca="1" ref="K301" ca="1">ROUND(_xlfn.IFS(E301&lt;=52, E301*50/52, E301&lt;=180, 50+(E301-52)*50/(180-52), E301&lt;=365, 100+(E301-180)*100/(365-180), E301&lt;=800, 200+(E301-365)*100/(800-365), TRUE, 300+(E301-800)*100/(1200-800)), 1)</f>
        <v>31.7</v>
      </c>
      <c r="L301" s="35" cm="1">
        <f t="array" aca="1" ref="L301" ca="1">ROUND(_xlfn.IFS(F301&lt;=4000,F301*50/4000,F301&lt;=8000,50+(F301-4000)*50/(8000-4000),F301&lt;=15000,100+(F301-8000)*100/(15000-8000),F301&lt;=30000,200+(F301-15000)*100/(30000-15000),TRUE,300+(F301-30000)*100/(45000-30000)),3)</f>
        <v>0.13800000000000001</v>
      </c>
      <c r="M301" s="34" cm="1">
        <f t="array" aca="1" ref="M301" ca="1">ROUND(_xlfn.IFS(G301&lt;=120,G301*50/120,G301&lt;=235,50+(G301-120)*50/(235-120),G301&lt;=400,100+(G301-235)*100/(400-235),G301&lt;=800,200+(G301-400)*100/(800-400),TRUE,300+(G301-800)*100/(1000-800)),1)</f>
        <v>8.3000000000000007</v>
      </c>
      <c r="N301" s="35" cm="1">
        <f t="array" aca="1" ref="N301" ca="1">ROUND(_xlfn.IFS(H301&lt;=80,H301*50/80,H301&lt;=200,50+(H301-80)*50/(200-80),H301&lt;=1130,100+(H301-200)*100/(1130-200),H301&lt;=2260,200+(H301-1130)*100/(2260-1130),TRUE,300+(H301-2260)*100/(3000-2260)),1)</f>
        <v>21.3</v>
      </c>
      <c r="O301" s="32">
        <f t="shared" ca="1" si="9"/>
        <v>134.30000000000001</v>
      </c>
      <c r="P301" s="33" t="str">
        <f t="shared" ca="1" si="10"/>
        <v>PM2,5</v>
      </c>
      <c r="Q301" s="42" t="str" cm="1">
        <f t="array" aca="1" ref="Q301" ca="1">_xlfn.IFS(O301&lt;=50,"Baik", O301&lt;=100,"Sedang", O301&lt;=200,"Tidak Sehat", O301&lt;=300,"Sangat Tidak Sehat", TRUE,"Berbahaya")</f>
        <v>Tidak Sehat</v>
      </c>
    </row>
    <row r="302" spans="1:17" x14ac:dyDescent="0.25">
      <c r="A302" s="41">
        <v>202309</v>
      </c>
      <c r="B302" s="33" t="s">
        <v>328</v>
      </c>
      <c r="C302" s="32">
        <f ca="1">ROUND('PM10'!$H$8*(-LN(1-RAND()))^(1/'PM10'!$H$7),0)</f>
        <v>63</v>
      </c>
      <c r="D302" s="35">
        <f ca="1">ROUND('PM2,5'!$H$8*(-LN(1-RAND()))^(1/'PM2,5'!$H$7),0)</f>
        <v>110</v>
      </c>
      <c r="E302" s="32">
        <f ca="1">ROUND(_xlfn.NORM.INV(RAND(),'SO2'!$H$4,'SO2'!$H$6),0)</f>
        <v>45</v>
      </c>
      <c r="F302" s="33">
        <f ca="1">ROUND(_xlfn.NORM.INV(RAND(),CO!$H$4,CO!$H$6),0)</f>
        <v>7</v>
      </c>
      <c r="G302" s="34">
        <f ca="1">ROUND('O3'!$H$8*(-LN(1-RAND()))^(1/'O3'!$H$7),0)</f>
        <v>17</v>
      </c>
      <c r="H302" s="33">
        <f ca="1">ROUND(_xlfn.NORM.INV(RAND(),'NO2'!$H$4,'NO2'!$H$6),0)</f>
        <v>23</v>
      </c>
      <c r="I302" s="34" cm="1">
        <f t="array" aca="1" ref="I302" ca="1">ROUND(_xlfn.IFS(C302&lt;=50, C302, C302&lt;=150, 50+(C302-50)*50/(150-50), C302&lt;=350, 100+(C302-150)*100/(350-150), C302&lt;=420, 200+(C302-350)*100/(420-350), TRUE, 300+(C302-420)*100/(500-420)), 1)</f>
        <v>56.5</v>
      </c>
      <c r="J302" s="35" cm="1">
        <f t="array" aca="1" ref="J302" ca="1">ROUND(_xlfn.IFS(D302&lt;=15.5, D302*50/15.5, D302&lt;=55.4, 50+(D302-15.5)*50/(55.4-15.5), D302&lt;=150.4, 100+(D302-55.4)*100/(150.4-55.4), D302&lt;=250.4, 200+(D302-150.4)*100/(250.4-150.4), TRUE, 300+(D302-250.4)*100/(500-250.4)), 1)</f>
        <v>157.5</v>
      </c>
      <c r="K302" s="34" cm="1">
        <f t="array" aca="1" ref="K302" ca="1">ROUND(_xlfn.IFS(E302&lt;=52, E302*50/52, E302&lt;=180, 50+(E302-52)*50/(180-52), E302&lt;=365, 100+(E302-180)*100/(365-180), E302&lt;=800, 200+(E302-365)*100/(800-365), TRUE, 300+(E302-800)*100/(1200-800)), 1)</f>
        <v>43.3</v>
      </c>
      <c r="L302" s="35" cm="1">
        <f t="array" aca="1" ref="L302" ca="1">ROUND(_xlfn.IFS(F302&lt;=4000,F302*50/4000,F302&lt;=8000,50+(F302-4000)*50/(8000-4000),F302&lt;=15000,100+(F302-8000)*100/(15000-8000),F302&lt;=30000,200+(F302-15000)*100/(30000-15000),TRUE,300+(F302-30000)*100/(45000-30000)),3)</f>
        <v>8.7999999999999995E-2</v>
      </c>
      <c r="M302" s="34" cm="1">
        <f t="array" aca="1" ref="M302" ca="1">ROUND(_xlfn.IFS(G302&lt;=120,G302*50/120,G302&lt;=235,50+(G302-120)*50/(235-120),G302&lt;=400,100+(G302-235)*100/(400-235),G302&lt;=800,200+(G302-400)*100/(800-400),TRUE,300+(G302-800)*100/(1000-800)),1)</f>
        <v>7.1</v>
      </c>
      <c r="N302" s="35" cm="1">
        <f t="array" aca="1" ref="N302" ca="1">ROUND(_xlfn.IFS(H302&lt;=80,H302*50/80,H302&lt;=200,50+(H302-80)*50/(200-80),H302&lt;=1130,100+(H302-200)*100/(1130-200),H302&lt;=2260,200+(H302-1130)*100/(2260-1130),TRUE,300+(H302-2260)*100/(3000-2260)),1)</f>
        <v>14.4</v>
      </c>
      <c r="O302" s="32">
        <f t="shared" ca="1" si="9"/>
        <v>157.5</v>
      </c>
      <c r="P302" s="33" t="str">
        <f t="shared" ca="1" si="10"/>
        <v>PM2,5</v>
      </c>
      <c r="Q302" s="42" t="str" cm="1">
        <f t="array" aca="1" ref="Q302" ca="1">_xlfn.IFS(O302&lt;=50,"Baik", O302&lt;=100,"Sedang", O302&lt;=200,"Tidak Sehat", O302&lt;=300,"Sangat Tidak Sehat", TRUE,"Berbahaya")</f>
        <v>Tidak Sehat</v>
      </c>
    </row>
    <row r="303" spans="1:17" x14ac:dyDescent="0.25">
      <c r="A303" s="41">
        <v>202309</v>
      </c>
      <c r="B303" s="33" t="s">
        <v>329</v>
      </c>
      <c r="C303" s="32">
        <f ca="1">ROUND('PM10'!$H$8*(-LN(1-RAND()))^(1/'PM10'!$H$7),0)</f>
        <v>54</v>
      </c>
      <c r="D303" s="35">
        <f ca="1">ROUND('PM2,5'!$H$8*(-LN(1-RAND()))^(1/'PM2,5'!$H$7),0)</f>
        <v>103</v>
      </c>
      <c r="E303" s="32">
        <f ca="1">ROUND(_xlfn.NORM.INV(RAND(),'SO2'!$H$4,'SO2'!$H$6),0)</f>
        <v>57</v>
      </c>
      <c r="F303" s="33">
        <f ca="1">ROUND(_xlfn.NORM.INV(RAND(),CO!$H$4,CO!$H$6),0)</f>
        <v>14</v>
      </c>
      <c r="G303" s="34">
        <f ca="1">ROUND('O3'!$H$8*(-LN(1-RAND()))^(1/'O3'!$H$7),0)</f>
        <v>19</v>
      </c>
      <c r="H303" s="33">
        <f ca="1">ROUND(_xlfn.NORM.INV(RAND(),'NO2'!$H$4,'NO2'!$H$6),0)</f>
        <v>26</v>
      </c>
      <c r="I303" s="34" cm="1">
        <f t="array" aca="1" ref="I303" ca="1">ROUND(_xlfn.IFS(C303&lt;=50, C303, C303&lt;=150, 50+(C303-50)*50/(150-50), C303&lt;=350, 100+(C303-150)*100/(350-150), C303&lt;=420, 200+(C303-350)*100/(420-350), TRUE, 300+(C303-420)*100/(500-420)), 1)</f>
        <v>52</v>
      </c>
      <c r="J303" s="35" cm="1">
        <f t="array" aca="1" ref="J303" ca="1">ROUND(_xlfn.IFS(D303&lt;=15.5, D303*50/15.5, D303&lt;=55.4, 50+(D303-15.5)*50/(55.4-15.5), D303&lt;=150.4, 100+(D303-55.4)*100/(150.4-55.4), D303&lt;=250.4, 200+(D303-150.4)*100/(250.4-150.4), TRUE, 300+(D303-250.4)*100/(500-250.4)), 1)</f>
        <v>150.1</v>
      </c>
      <c r="K303" s="34" cm="1">
        <f t="array" aca="1" ref="K303" ca="1">ROUND(_xlfn.IFS(E303&lt;=52, E303*50/52, E303&lt;=180, 50+(E303-52)*50/(180-52), E303&lt;=365, 100+(E303-180)*100/(365-180), E303&lt;=800, 200+(E303-365)*100/(800-365), TRUE, 300+(E303-800)*100/(1200-800)), 1)</f>
        <v>52</v>
      </c>
      <c r="L303" s="35" cm="1">
        <f t="array" aca="1" ref="L303" ca="1">ROUND(_xlfn.IFS(F303&lt;=4000,F303*50/4000,F303&lt;=8000,50+(F303-4000)*50/(8000-4000),F303&lt;=15000,100+(F303-8000)*100/(15000-8000),F303&lt;=30000,200+(F303-15000)*100/(30000-15000),TRUE,300+(F303-30000)*100/(45000-30000)),3)</f>
        <v>0.17499999999999999</v>
      </c>
      <c r="M303" s="34" cm="1">
        <f t="array" aca="1" ref="M303" ca="1">ROUND(_xlfn.IFS(G303&lt;=120,G303*50/120,G303&lt;=235,50+(G303-120)*50/(235-120),G303&lt;=400,100+(G303-235)*100/(400-235),G303&lt;=800,200+(G303-400)*100/(800-400),TRUE,300+(G303-800)*100/(1000-800)),1)</f>
        <v>7.9</v>
      </c>
      <c r="N303" s="35" cm="1">
        <f t="array" aca="1" ref="N303" ca="1">ROUND(_xlfn.IFS(H303&lt;=80,H303*50/80,H303&lt;=200,50+(H303-80)*50/(200-80),H303&lt;=1130,100+(H303-200)*100/(1130-200),H303&lt;=2260,200+(H303-1130)*100/(2260-1130),TRUE,300+(H303-2260)*100/(3000-2260)),1)</f>
        <v>16.3</v>
      </c>
      <c r="O303" s="32">
        <f t="shared" ca="1" si="9"/>
        <v>150.1</v>
      </c>
      <c r="P303" s="33" t="str">
        <f t="shared" ca="1" si="10"/>
        <v>PM2,5</v>
      </c>
      <c r="Q303" s="42" t="str" cm="1">
        <f t="array" aca="1" ref="Q303" ca="1">_xlfn.IFS(O303&lt;=50,"Baik", O303&lt;=100,"Sedang", O303&lt;=200,"Tidak Sehat", O303&lt;=300,"Sangat Tidak Sehat", TRUE,"Berbahaya")</f>
        <v>Tidak Sehat</v>
      </c>
    </row>
    <row r="304" spans="1:17" x14ac:dyDescent="0.25">
      <c r="A304" s="41">
        <v>202309</v>
      </c>
      <c r="B304" s="33" t="s">
        <v>330</v>
      </c>
      <c r="C304" s="32">
        <f ca="1">ROUND('PM10'!$H$8*(-LN(1-RAND()))^(1/'PM10'!$H$7),0)</f>
        <v>64</v>
      </c>
      <c r="D304" s="35">
        <f ca="1">ROUND('PM2,5'!$H$8*(-LN(1-RAND()))^(1/'PM2,5'!$H$7),0)</f>
        <v>97</v>
      </c>
      <c r="E304" s="32">
        <f ca="1">ROUND(_xlfn.NORM.INV(RAND(),'SO2'!$H$4,'SO2'!$H$6),0)</f>
        <v>40</v>
      </c>
      <c r="F304" s="33">
        <f ca="1">ROUND(_xlfn.NORM.INV(RAND(),CO!$H$4,CO!$H$6),0)</f>
        <v>7</v>
      </c>
      <c r="G304" s="34">
        <f ca="1">ROUND('O3'!$H$8*(-LN(1-RAND()))^(1/'O3'!$H$7),0)</f>
        <v>31</v>
      </c>
      <c r="H304" s="33">
        <f ca="1">ROUND(_xlfn.NORM.INV(RAND(),'NO2'!$H$4,'NO2'!$H$6),0)</f>
        <v>14</v>
      </c>
      <c r="I304" s="34" cm="1">
        <f t="array" aca="1" ref="I304" ca="1">ROUND(_xlfn.IFS(C304&lt;=50, C304, C304&lt;=150, 50+(C304-50)*50/(150-50), C304&lt;=350, 100+(C304-150)*100/(350-150), C304&lt;=420, 200+(C304-350)*100/(420-350), TRUE, 300+(C304-420)*100/(500-420)), 1)</f>
        <v>57</v>
      </c>
      <c r="J304" s="35" cm="1">
        <f t="array" aca="1" ref="J304" ca="1">ROUND(_xlfn.IFS(D304&lt;=15.5, D304*50/15.5, D304&lt;=55.4, 50+(D304-15.5)*50/(55.4-15.5), D304&lt;=150.4, 100+(D304-55.4)*100/(150.4-55.4), D304&lt;=250.4, 200+(D304-150.4)*100/(250.4-150.4), TRUE, 300+(D304-250.4)*100/(500-250.4)), 1)</f>
        <v>143.80000000000001</v>
      </c>
      <c r="K304" s="34" cm="1">
        <f t="array" aca="1" ref="K304" ca="1">ROUND(_xlfn.IFS(E304&lt;=52, E304*50/52, E304&lt;=180, 50+(E304-52)*50/(180-52), E304&lt;=365, 100+(E304-180)*100/(365-180), E304&lt;=800, 200+(E304-365)*100/(800-365), TRUE, 300+(E304-800)*100/(1200-800)), 1)</f>
        <v>38.5</v>
      </c>
      <c r="L304" s="35" cm="1">
        <f t="array" aca="1" ref="L304" ca="1">ROUND(_xlfn.IFS(F304&lt;=4000,F304*50/4000,F304&lt;=8000,50+(F304-4000)*50/(8000-4000),F304&lt;=15000,100+(F304-8000)*100/(15000-8000),F304&lt;=30000,200+(F304-15000)*100/(30000-15000),TRUE,300+(F304-30000)*100/(45000-30000)),3)</f>
        <v>8.7999999999999995E-2</v>
      </c>
      <c r="M304" s="34" cm="1">
        <f t="array" aca="1" ref="M304" ca="1">ROUND(_xlfn.IFS(G304&lt;=120,G304*50/120,G304&lt;=235,50+(G304-120)*50/(235-120),G304&lt;=400,100+(G304-235)*100/(400-235),G304&lt;=800,200+(G304-400)*100/(800-400),TRUE,300+(G304-800)*100/(1000-800)),1)</f>
        <v>12.9</v>
      </c>
      <c r="N304" s="35" cm="1">
        <f t="array" aca="1" ref="N304" ca="1">ROUND(_xlfn.IFS(H304&lt;=80,H304*50/80,H304&lt;=200,50+(H304-80)*50/(200-80),H304&lt;=1130,100+(H304-200)*100/(1130-200),H304&lt;=2260,200+(H304-1130)*100/(2260-1130),TRUE,300+(H304-2260)*100/(3000-2260)),1)</f>
        <v>8.8000000000000007</v>
      </c>
      <c r="O304" s="32">
        <f t="shared" ca="1" si="9"/>
        <v>143.80000000000001</v>
      </c>
      <c r="P304" s="33" t="str">
        <f t="shared" ca="1" si="10"/>
        <v>PM2,5</v>
      </c>
      <c r="Q304" s="42" t="str" cm="1">
        <f t="array" aca="1" ref="Q304" ca="1">_xlfn.IFS(O304&lt;=50,"Baik", O304&lt;=100,"Sedang", O304&lt;=200,"Tidak Sehat", O304&lt;=300,"Sangat Tidak Sehat", TRUE,"Berbahaya")</f>
        <v>Tidak Sehat</v>
      </c>
    </row>
    <row r="305" spans="1:17" x14ac:dyDescent="0.25">
      <c r="A305" s="41">
        <v>202309</v>
      </c>
      <c r="B305" s="33" t="s">
        <v>331</v>
      </c>
      <c r="C305" s="32">
        <f ca="1">ROUND('PM10'!$H$8*(-LN(1-RAND()))^(1/'PM10'!$H$7),0)</f>
        <v>75</v>
      </c>
      <c r="D305" s="35">
        <f ca="1">ROUND('PM2,5'!$H$8*(-LN(1-RAND()))^(1/'PM2,5'!$H$7),0)</f>
        <v>105</v>
      </c>
      <c r="E305" s="32">
        <f ca="1">ROUND(_xlfn.NORM.INV(RAND(),'SO2'!$H$4,'SO2'!$H$6),0)</f>
        <v>42</v>
      </c>
      <c r="F305" s="33">
        <f ca="1">ROUND(_xlfn.NORM.INV(RAND(),CO!$H$4,CO!$H$6),0)</f>
        <v>13</v>
      </c>
      <c r="G305" s="34">
        <f ca="1">ROUND('O3'!$H$8*(-LN(1-RAND()))^(1/'O3'!$H$7),0)</f>
        <v>20</v>
      </c>
      <c r="H305" s="33">
        <f ca="1">ROUND(_xlfn.NORM.INV(RAND(),'NO2'!$H$4,'NO2'!$H$6),0)</f>
        <v>44</v>
      </c>
      <c r="I305" s="34" cm="1">
        <f t="array" aca="1" ref="I305" ca="1">ROUND(_xlfn.IFS(C305&lt;=50, C305, C305&lt;=150, 50+(C305-50)*50/(150-50), C305&lt;=350, 100+(C305-150)*100/(350-150), C305&lt;=420, 200+(C305-350)*100/(420-350), TRUE, 300+(C305-420)*100/(500-420)), 1)</f>
        <v>62.5</v>
      </c>
      <c r="J305" s="35" cm="1">
        <f t="array" aca="1" ref="J305" ca="1">ROUND(_xlfn.IFS(D305&lt;=15.5, D305*50/15.5, D305&lt;=55.4, 50+(D305-15.5)*50/(55.4-15.5), D305&lt;=150.4, 100+(D305-55.4)*100/(150.4-55.4), D305&lt;=250.4, 200+(D305-150.4)*100/(250.4-150.4), TRUE, 300+(D305-250.4)*100/(500-250.4)), 1)</f>
        <v>152.19999999999999</v>
      </c>
      <c r="K305" s="34" cm="1">
        <f t="array" aca="1" ref="K305" ca="1">ROUND(_xlfn.IFS(E305&lt;=52, E305*50/52, E305&lt;=180, 50+(E305-52)*50/(180-52), E305&lt;=365, 100+(E305-180)*100/(365-180), E305&lt;=800, 200+(E305-365)*100/(800-365), TRUE, 300+(E305-800)*100/(1200-800)), 1)</f>
        <v>40.4</v>
      </c>
      <c r="L305" s="35" cm="1">
        <f t="array" aca="1" ref="L305" ca="1">ROUND(_xlfn.IFS(F305&lt;=4000,F305*50/4000,F305&lt;=8000,50+(F305-4000)*50/(8000-4000),F305&lt;=15000,100+(F305-8000)*100/(15000-8000),F305&lt;=30000,200+(F305-15000)*100/(30000-15000),TRUE,300+(F305-30000)*100/(45000-30000)),3)</f>
        <v>0.16300000000000001</v>
      </c>
      <c r="M305" s="34" cm="1">
        <f t="array" aca="1" ref="M305" ca="1">ROUND(_xlfn.IFS(G305&lt;=120,G305*50/120,G305&lt;=235,50+(G305-120)*50/(235-120),G305&lt;=400,100+(G305-235)*100/(400-235),G305&lt;=800,200+(G305-400)*100/(800-400),TRUE,300+(G305-800)*100/(1000-800)),1)</f>
        <v>8.3000000000000007</v>
      </c>
      <c r="N305" s="35" cm="1">
        <f t="array" aca="1" ref="N305" ca="1">ROUND(_xlfn.IFS(H305&lt;=80,H305*50/80,H305&lt;=200,50+(H305-80)*50/(200-80),H305&lt;=1130,100+(H305-200)*100/(1130-200),H305&lt;=2260,200+(H305-1130)*100/(2260-1130),TRUE,300+(H305-2260)*100/(3000-2260)),1)</f>
        <v>27.5</v>
      </c>
      <c r="O305" s="32">
        <f t="shared" ca="1" si="9"/>
        <v>152.19999999999999</v>
      </c>
      <c r="P305" s="33" t="str">
        <f t="shared" ca="1" si="10"/>
        <v>PM2,5</v>
      </c>
      <c r="Q305" s="42" t="str" cm="1">
        <f t="array" aca="1" ref="Q305" ca="1">_xlfn.IFS(O305&lt;=50,"Baik", O305&lt;=100,"Sedang", O305&lt;=200,"Tidak Sehat", O305&lt;=300,"Sangat Tidak Sehat", TRUE,"Berbahaya")</f>
        <v>Tidak Sehat</v>
      </c>
    </row>
    <row r="306" spans="1:17" x14ac:dyDescent="0.25">
      <c r="A306" s="41">
        <v>202310</v>
      </c>
      <c r="B306" s="33" t="s">
        <v>348</v>
      </c>
      <c r="C306" s="32">
        <f ca="1">ROUND('PM10'!$H$8*(-LN(1-RAND()))^(1/'PM10'!$H$7),0)</f>
        <v>30</v>
      </c>
      <c r="D306" s="35">
        <f ca="1">ROUND('PM2,5'!$H$8*(-LN(1-RAND()))^(1/'PM2,5'!$H$7),0)</f>
        <v>94</v>
      </c>
      <c r="E306" s="32">
        <f ca="1">ROUND(_xlfn.NORM.INV(RAND(),'SO2'!$H$4,'SO2'!$H$6),0)</f>
        <v>46</v>
      </c>
      <c r="F306" s="33">
        <f ca="1">ROUND(_xlfn.NORM.INV(RAND(),CO!$H$4,CO!$H$6),0)</f>
        <v>9</v>
      </c>
      <c r="G306" s="34">
        <f ca="1">ROUND('O3'!$H$8*(-LN(1-RAND()))^(1/'O3'!$H$7),0)</f>
        <v>19</v>
      </c>
      <c r="H306" s="33">
        <f ca="1">ROUND(_xlfn.NORM.INV(RAND(),'NO2'!$H$4,'NO2'!$H$6),0)</f>
        <v>30</v>
      </c>
      <c r="I306" s="34" cm="1">
        <f t="array" aca="1" ref="I306" ca="1">ROUND(_xlfn.IFS(C306&lt;=50, C306, C306&lt;=150, 50+(C306-50)*50/(150-50), C306&lt;=350, 100+(C306-150)*100/(350-150), C306&lt;=420, 200+(C306-350)*100/(420-350), TRUE, 300+(C306-420)*100/(500-420)), 1)</f>
        <v>30</v>
      </c>
      <c r="J306" s="35" cm="1">
        <f t="array" aca="1" ref="J306" ca="1">ROUND(_xlfn.IFS(D306&lt;=15.5, D306*50/15.5, D306&lt;=55.4, 50+(D306-15.5)*50/(55.4-15.5), D306&lt;=150.4, 100+(D306-55.4)*100/(150.4-55.4), D306&lt;=250.4, 200+(D306-150.4)*100/(250.4-150.4), TRUE, 300+(D306-250.4)*100/(500-250.4)), 1)</f>
        <v>140.6</v>
      </c>
      <c r="K306" s="34" cm="1">
        <f t="array" aca="1" ref="K306" ca="1">ROUND(_xlfn.IFS(E306&lt;=52, E306*50/52, E306&lt;=180, 50+(E306-52)*50/(180-52), E306&lt;=365, 100+(E306-180)*100/(365-180), E306&lt;=800, 200+(E306-365)*100/(800-365), TRUE, 300+(E306-800)*100/(1200-800)), 1)</f>
        <v>44.2</v>
      </c>
      <c r="L306" s="35" cm="1">
        <f t="array" aca="1" ref="L306" ca="1">ROUND(_xlfn.IFS(F306&lt;=4000,F306*50/4000,F306&lt;=8000,50+(F306-4000)*50/(8000-4000),F306&lt;=15000,100+(F306-8000)*100/(15000-8000),F306&lt;=30000,200+(F306-15000)*100/(30000-15000),TRUE,300+(F306-30000)*100/(45000-30000)),3)</f>
        <v>0.113</v>
      </c>
      <c r="M306" s="34" cm="1">
        <f t="array" aca="1" ref="M306" ca="1">ROUND(_xlfn.IFS(G306&lt;=120,G306*50/120,G306&lt;=235,50+(G306-120)*50/(235-120),G306&lt;=400,100+(G306-235)*100/(400-235),G306&lt;=800,200+(G306-400)*100/(800-400),TRUE,300+(G306-800)*100/(1000-800)),1)</f>
        <v>7.9</v>
      </c>
      <c r="N306" s="35" cm="1">
        <f t="array" aca="1" ref="N306" ca="1">ROUND(_xlfn.IFS(H306&lt;=80,H306*50/80,H306&lt;=200,50+(H306-80)*50/(200-80),H306&lt;=1130,100+(H306-200)*100/(1130-200),H306&lt;=2260,200+(H306-1130)*100/(2260-1130),TRUE,300+(H306-2260)*100/(3000-2260)),1)</f>
        <v>18.8</v>
      </c>
      <c r="O306" s="32">
        <f t="shared" ca="1" si="9"/>
        <v>140.6</v>
      </c>
      <c r="P306" s="33" t="str">
        <f t="shared" ca="1" si="10"/>
        <v>PM2,5</v>
      </c>
      <c r="Q306" s="42" t="str" cm="1">
        <f t="array" aca="1" ref="Q306" ca="1">_xlfn.IFS(O306&lt;=50,"Baik", O306&lt;=100,"Sedang", O306&lt;=200,"Tidak Sehat", O306&lt;=300,"Sangat Tidak Sehat", TRUE,"Berbahaya")</f>
        <v>Tidak Sehat</v>
      </c>
    </row>
    <row r="307" spans="1:17" x14ac:dyDescent="0.25">
      <c r="A307" s="41">
        <v>202310</v>
      </c>
      <c r="B307" s="33" t="s">
        <v>349</v>
      </c>
      <c r="C307" s="32">
        <f ca="1">ROUND('PM10'!$H$8*(-LN(1-RAND()))^(1/'PM10'!$H$7),0)</f>
        <v>65</v>
      </c>
      <c r="D307" s="35">
        <f ca="1">ROUND('PM2,5'!$H$8*(-LN(1-RAND()))^(1/'PM2,5'!$H$7),0)</f>
        <v>103</v>
      </c>
      <c r="E307" s="32">
        <f ca="1">ROUND(_xlfn.NORM.INV(RAND(),'SO2'!$H$4,'SO2'!$H$6),0)</f>
        <v>50</v>
      </c>
      <c r="F307" s="33">
        <f ca="1">ROUND(_xlfn.NORM.INV(RAND(),CO!$H$4,CO!$H$6),0)</f>
        <v>6</v>
      </c>
      <c r="G307" s="34">
        <f ca="1">ROUND('O3'!$H$8*(-LN(1-RAND()))^(1/'O3'!$H$7),0)</f>
        <v>37</v>
      </c>
      <c r="H307" s="33">
        <f ca="1">ROUND(_xlfn.NORM.INV(RAND(),'NO2'!$H$4,'NO2'!$H$6),0)</f>
        <v>25</v>
      </c>
      <c r="I307" s="34" cm="1">
        <f t="array" aca="1" ref="I307" ca="1">ROUND(_xlfn.IFS(C307&lt;=50, C307, C307&lt;=150, 50+(C307-50)*50/(150-50), C307&lt;=350, 100+(C307-150)*100/(350-150), C307&lt;=420, 200+(C307-350)*100/(420-350), TRUE, 300+(C307-420)*100/(500-420)), 1)</f>
        <v>57.5</v>
      </c>
      <c r="J307" s="35" cm="1">
        <f t="array" aca="1" ref="J307" ca="1">ROUND(_xlfn.IFS(D307&lt;=15.5, D307*50/15.5, D307&lt;=55.4, 50+(D307-15.5)*50/(55.4-15.5), D307&lt;=150.4, 100+(D307-55.4)*100/(150.4-55.4), D307&lt;=250.4, 200+(D307-150.4)*100/(250.4-150.4), TRUE, 300+(D307-250.4)*100/(500-250.4)), 1)</f>
        <v>150.1</v>
      </c>
      <c r="K307" s="34" cm="1">
        <f t="array" aca="1" ref="K307" ca="1">ROUND(_xlfn.IFS(E307&lt;=52, E307*50/52, E307&lt;=180, 50+(E307-52)*50/(180-52), E307&lt;=365, 100+(E307-180)*100/(365-180), E307&lt;=800, 200+(E307-365)*100/(800-365), TRUE, 300+(E307-800)*100/(1200-800)), 1)</f>
        <v>48.1</v>
      </c>
      <c r="L307" s="35" cm="1">
        <f t="array" aca="1" ref="L307" ca="1">ROUND(_xlfn.IFS(F307&lt;=4000,F307*50/4000,F307&lt;=8000,50+(F307-4000)*50/(8000-4000),F307&lt;=15000,100+(F307-8000)*100/(15000-8000),F307&lt;=30000,200+(F307-15000)*100/(30000-15000),TRUE,300+(F307-30000)*100/(45000-30000)),3)</f>
        <v>7.4999999999999997E-2</v>
      </c>
      <c r="M307" s="34" cm="1">
        <f t="array" aca="1" ref="M307" ca="1">ROUND(_xlfn.IFS(G307&lt;=120,G307*50/120,G307&lt;=235,50+(G307-120)*50/(235-120),G307&lt;=400,100+(G307-235)*100/(400-235),G307&lt;=800,200+(G307-400)*100/(800-400),TRUE,300+(G307-800)*100/(1000-800)),1)</f>
        <v>15.4</v>
      </c>
      <c r="N307" s="35" cm="1">
        <f t="array" aca="1" ref="N307" ca="1">ROUND(_xlfn.IFS(H307&lt;=80,H307*50/80,H307&lt;=200,50+(H307-80)*50/(200-80),H307&lt;=1130,100+(H307-200)*100/(1130-200),H307&lt;=2260,200+(H307-1130)*100/(2260-1130),TRUE,300+(H307-2260)*100/(3000-2260)),1)</f>
        <v>15.6</v>
      </c>
      <c r="O307" s="32">
        <f t="shared" ca="1" si="9"/>
        <v>150.1</v>
      </c>
      <c r="P307" s="33" t="str">
        <f t="shared" ca="1" si="10"/>
        <v>PM2,5</v>
      </c>
      <c r="Q307" s="42" t="str" cm="1">
        <f t="array" aca="1" ref="Q307" ca="1">_xlfn.IFS(O307&lt;=50,"Baik", O307&lt;=100,"Sedang", O307&lt;=200,"Tidak Sehat", O307&lt;=300,"Sangat Tidak Sehat", TRUE,"Berbahaya")</f>
        <v>Tidak Sehat</v>
      </c>
    </row>
    <row r="308" spans="1:17" x14ac:dyDescent="0.25">
      <c r="A308" s="41">
        <v>202310</v>
      </c>
      <c r="B308" s="33" t="s">
        <v>350</v>
      </c>
      <c r="C308" s="32">
        <f ca="1">ROUND('PM10'!$H$8*(-LN(1-RAND()))^(1/'PM10'!$H$7),0)</f>
        <v>61</v>
      </c>
      <c r="D308" s="35">
        <f ca="1">ROUND('PM2,5'!$H$8*(-LN(1-RAND()))^(1/'PM2,5'!$H$7),0)</f>
        <v>37</v>
      </c>
      <c r="E308" s="32">
        <f ca="1">ROUND(_xlfn.NORM.INV(RAND(),'SO2'!$H$4,'SO2'!$H$6),0)</f>
        <v>55</v>
      </c>
      <c r="F308" s="33">
        <f ca="1">ROUND(_xlfn.NORM.INV(RAND(),CO!$H$4,CO!$H$6),0)</f>
        <v>13</v>
      </c>
      <c r="G308" s="34">
        <f ca="1">ROUND('O3'!$H$8*(-LN(1-RAND()))^(1/'O3'!$H$7),0)</f>
        <v>20</v>
      </c>
      <c r="H308" s="33">
        <f ca="1">ROUND(_xlfn.NORM.INV(RAND(),'NO2'!$H$4,'NO2'!$H$6),0)</f>
        <v>10</v>
      </c>
      <c r="I308" s="34" cm="1">
        <f t="array" aca="1" ref="I308" ca="1">ROUND(_xlfn.IFS(C308&lt;=50, C308, C308&lt;=150, 50+(C308-50)*50/(150-50), C308&lt;=350, 100+(C308-150)*100/(350-150), C308&lt;=420, 200+(C308-350)*100/(420-350), TRUE, 300+(C308-420)*100/(500-420)), 1)</f>
        <v>55.5</v>
      </c>
      <c r="J308" s="35" cm="1">
        <f t="array" aca="1" ref="J308" ca="1">ROUND(_xlfn.IFS(D308&lt;=15.5, D308*50/15.5, D308&lt;=55.4, 50+(D308-15.5)*50/(55.4-15.5), D308&lt;=150.4, 100+(D308-55.4)*100/(150.4-55.4), D308&lt;=250.4, 200+(D308-150.4)*100/(250.4-150.4), TRUE, 300+(D308-250.4)*100/(500-250.4)), 1)</f>
        <v>76.900000000000006</v>
      </c>
      <c r="K308" s="34" cm="1">
        <f t="array" aca="1" ref="K308" ca="1">ROUND(_xlfn.IFS(E308&lt;=52, E308*50/52, E308&lt;=180, 50+(E308-52)*50/(180-52), E308&lt;=365, 100+(E308-180)*100/(365-180), E308&lt;=800, 200+(E308-365)*100/(800-365), TRUE, 300+(E308-800)*100/(1200-800)), 1)</f>
        <v>51.2</v>
      </c>
      <c r="L308" s="35" cm="1">
        <f t="array" aca="1" ref="L308" ca="1">ROUND(_xlfn.IFS(F308&lt;=4000,F308*50/4000,F308&lt;=8000,50+(F308-4000)*50/(8000-4000),F308&lt;=15000,100+(F308-8000)*100/(15000-8000),F308&lt;=30000,200+(F308-15000)*100/(30000-15000),TRUE,300+(F308-30000)*100/(45000-30000)),3)</f>
        <v>0.16300000000000001</v>
      </c>
      <c r="M308" s="34" cm="1">
        <f t="array" aca="1" ref="M308" ca="1">ROUND(_xlfn.IFS(G308&lt;=120,G308*50/120,G308&lt;=235,50+(G308-120)*50/(235-120),G308&lt;=400,100+(G308-235)*100/(400-235),G308&lt;=800,200+(G308-400)*100/(800-400),TRUE,300+(G308-800)*100/(1000-800)),1)</f>
        <v>8.3000000000000007</v>
      </c>
      <c r="N308" s="35" cm="1">
        <f t="array" aca="1" ref="N308" ca="1">ROUND(_xlfn.IFS(H308&lt;=80,H308*50/80,H308&lt;=200,50+(H308-80)*50/(200-80),H308&lt;=1130,100+(H308-200)*100/(1130-200),H308&lt;=2260,200+(H308-1130)*100/(2260-1130),TRUE,300+(H308-2260)*100/(3000-2260)),1)</f>
        <v>6.3</v>
      </c>
      <c r="O308" s="32">
        <f t="shared" ca="1" si="9"/>
        <v>76.900000000000006</v>
      </c>
      <c r="P308" s="33" t="str">
        <f t="shared" ca="1" si="10"/>
        <v>PM2,5</v>
      </c>
      <c r="Q308" s="42" t="str" cm="1">
        <f t="array" aca="1" ref="Q308" ca="1">_xlfn.IFS(O308&lt;=50,"Baik", O308&lt;=100,"Sedang", O308&lt;=200,"Tidak Sehat", O308&lt;=300,"Sangat Tidak Sehat", TRUE,"Berbahaya")</f>
        <v>Sedang</v>
      </c>
    </row>
    <row r="309" spans="1:17" x14ac:dyDescent="0.25">
      <c r="A309" s="41">
        <v>202310</v>
      </c>
      <c r="B309" s="33" t="s">
        <v>351</v>
      </c>
      <c r="C309" s="32">
        <f ca="1">ROUND('PM10'!$H$8*(-LN(1-RAND()))^(1/'PM10'!$H$7),0)</f>
        <v>40</v>
      </c>
      <c r="D309" s="35">
        <f ca="1">ROUND('PM2,5'!$H$8*(-LN(1-RAND()))^(1/'PM2,5'!$H$7),0)</f>
        <v>69</v>
      </c>
      <c r="E309" s="32">
        <f ca="1">ROUND(_xlfn.NORM.INV(RAND(),'SO2'!$H$4,'SO2'!$H$6),0)</f>
        <v>46</v>
      </c>
      <c r="F309" s="33">
        <f ca="1">ROUND(_xlfn.NORM.INV(RAND(),CO!$H$4,CO!$H$6),0)</f>
        <v>5</v>
      </c>
      <c r="G309" s="34">
        <f ca="1">ROUND('O3'!$H$8*(-LN(1-RAND()))^(1/'O3'!$H$7),0)</f>
        <v>24</v>
      </c>
      <c r="H309" s="33">
        <f ca="1">ROUND(_xlfn.NORM.INV(RAND(),'NO2'!$H$4,'NO2'!$H$6),0)</f>
        <v>30</v>
      </c>
      <c r="I309" s="34" cm="1">
        <f t="array" aca="1" ref="I309" ca="1">ROUND(_xlfn.IFS(C309&lt;=50, C309, C309&lt;=150, 50+(C309-50)*50/(150-50), C309&lt;=350, 100+(C309-150)*100/(350-150), C309&lt;=420, 200+(C309-350)*100/(420-350), TRUE, 300+(C309-420)*100/(500-420)), 1)</f>
        <v>40</v>
      </c>
      <c r="J309" s="35" cm="1">
        <f t="array" aca="1" ref="J309" ca="1">ROUND(_xlfn.IFS(D309&lt;=15.5, D309*50/15.5, D309&lt;=55.4, 50+(D309-15.5)*50/(55.4-15.5), D309&lt;=150.4, 100+(D309-55.4)*100/(150.4-55.4), D309&lt;=250.4, 200+(D309-150.4)*100/(250.4-150.4), TRUE, 300+(D309-250.4)*100/(500-250.4)), 1)</f>
        <v>114.3</v>
      </c>
      <c r="K309" s="34" cm="1">
        <f t="array" aca="1" ref="K309" ca="1">ROUND(_xlfn.IFS(E309&lt;=52, E309*50/52, E309&lt;=180, 50+(E309-52)*50/(180-52), E309&lt;=365, 100+(E309-180)*100/(365-180), E309&lt;=800, 200+(E309-365)*100/(800-365), TRUE, 300+(E309-800)*100/(1200-800)), 1)</f>
        <v>44.2</v>
      </c>
      <c r="L309" s="35" cm="1">
        <f t="array" aca="1" ref="L309" ca="1">ROUND(_xlfn.IFS(F309&lt;=4000,F309*50/4000,F309&lt;=8000,50+(F309-4000)*50/(8000-4000),F309&lt;=15000,100+(F309-8000)*100/(15000-8000),F309&lt;=30000,200+(F309-15000)*100/(30000-15000),TRUE,300+(F309-30000)*100/(45000-30000)),3)</f>
        <v>6.3E-2</v>
      </c>
      <c r="M309" s="34" cm="1">
        <f t="array" aca="1" ref="M309" ca="1">ROUND(_xlfn.IFS(G309&lt;=120,G309*50/120,G309&lt;=235,50+(G309-120)*50/(235-120),G309&lt;=400,100+(G309-235)*100/(400-235),G309&lt;=800,200+(G309-400)*100/(800-400),TRUE,300+(G309-800)*100/(1000-800)),1)</f>
        <v>10</v>
      </c>
      <c r="N309" s="35" cm="1">
        <f t="array" aca="1" ref="N309" ca="1">ROUND(_xlfn.IFS(H309&lt;=80,H309*50/80,H309&lt;=200,50+(H309-80)*50/(200-80),H309&lt;=1130,100+(H309-200)*100/(1130-200),H309&lt;=2260,200+(H309-1130)*100/(2260-1130),TRUE,300+(H309-2260)*100/(3000-2260)),1)</f>
        <v>18.8</v>
      </c>
      <c r="O309" s="32">
        <f t="shared" ca="1" si="9"/>
        <v>114.3</v>
      </c>
      <c r="P309" s="33" t="str">
        <f t="shared" ca="1" si="10"/>
        <v>PM2,5</v>
      </c>
      <c r="Q309" s="42" t="str" cm="1">
        <f t="array" aca="1" ref="Q309" ca="1">_xlfn.IFS(O309&lt;=50,"Baik", O309&lt;=100,"Sedang", O309&lt;=200,"Tidak Sehat", O309&lt;=300,"Sangat Tidak Sehat", TRUE,"Berbahaya")</f>
        <v>Tidak Sehat</v>
      </c>
    </row>
    <row r="310" spans="1:17" x14ac:dyDescent="0.25">
      <c r="A310" s="41">
        <v>202310</v>
      </c>
      <c r="B310" s="33" t="s">
        <v>352</v>
      </c>
      <c r="C310" s="32">
        <f ca="1">ROUND('PM10'!$H$8*(-LN(1-RAND()))^(1/'PM10'!$H$7),0)</f>
        <v>36</v>
      </c>
      <c r="D310" s="35">
        <f ca="1">ROUND('PM2,5'!$H$8*(-LN(1-RAND()))^(1/'PM2,5'!$H$7),0)</f>
        <v>80</v>
      </c>
      <c r="E310" s="32">
        <f ca="1">ROUND(_xlfn.NORM.INV(RAND(),'SO2'!$H$4,'SO2'!$H$6),0)</f>
        <v>32</v>
      </c>
      <c r="F310" s="33">
        <f ca="1">ROUND(_xlfn.NORM.INV(RAND(),CO!$H$4,CO!$H$6),0)</f>
        <v>8</v>
      </c>
      <c r="G310" s="34">
        <f ca="1">ROUND('O3'!$H$8*(-LN(1-RAND()))^(1/'O3'!$H$7),0)</f>
        <v>23</v>
      </c>
      <c r="H310" s="33">
        <f ca="1">ROUND(_xlfn.NORM.INV(RAND(),'NO2'!$H$4,'NO2'!$H$6),0)</f>
        <v>33</v>
      </c>
      <c r="I310" s="34" cm="1">
        <f t="array" aca="1" ref="I310" ca="1">ROUND(_xlfn.IFS(C310&lt;=50, C310, C310&lt;=150, 50+(C310-50)*50/(150-50), C310&lt;=350, 100+(C310-150)*100/(350-150), C310&lt;=420, 200+(C310-350)*100/(420-350), TRUE, 300+(C310-420)*100/(500-420)), 1)</f>
        <v>36</v>
      </c>
      <c r="J310" s="35" cm="1">
        <f t="array" aca="1" ref="J310" ca="1">ROUND(_xlfn.IFS(D310&lt;=15.5, D310*50/15.5, D310&lt;=55.4, 50+(D310-15.5)*50/(55.4-15.5), D310&lt;=150.4, 100+(D310-55.4)*100/(150.4-55.4), D310&lt;=250.4, 200+(D310-150.4)*100/(250.4-150.4), TRUE, 300+(D310-250.4)*100/(500-250.4)), 1)</f>
        <v>125.9</v>
      </c>
      <c r="K310" s="34" cm="1">
        <f t="array" aca="1" ref="K310" ca="1">ROUND(_xlfn.IFS(E310&lt;=52, E310*50/52, E310&lt;=180, 50+(E310-52)*50/(180-52), E310&lt;=365, 100+(E310-180)*100/(365-180), E310&lt;=800, 200+(E310-365)*100/(800-365), TRUE, 300+(E310-800)*100/(1200-800)), 1)</f>
        <v>30.8</v>
      </c>
      <c r="L310" s="35" cm="1">
        <f t="array" aca="1" ref="L310" ca="1">ROUND(_xlfn.IFS(F310&lt;=4000,F310*50/4000,F310&lt;=8000,50+(F310-4000)*50/(8000-4000),F310&lt;=15000,100+(F310-8000)*100/(15000-8000),F310&lt;=30000,200+(F310-15000)*100/(30000-15000),TRUE,300+(F310-30000)*100/(45000-30000)),3)</f>
        <v>0.1</v>
      </c>
      <c r="M310" s="34" cm="1">
        <f t="array" aca="1" ref="M310" ca="1">ROUND(_xlfn.IFS(G310&lt;=120,G310*50/120,G310&lt;=235,50+(G310-120)*50/(235-120),G310&lt;=400,100+(G310-235)*100/(400-235),G310&lt;=800,200+(G310-400)*100/(800-400),TRUE,300+(G310-800)*100/(1000-800)),1)</f>
        <v>9.6</v>
      </c>
      <c r="N310" s="35" cm="1">
        <f t="array" aca="1" ref="N310" ca="1">ROUND(_xlfn.IFS(H310&lt;=80,H310*50/80,H310&lt;=200,50+(H310-80)*50/(200-80),H310&lt;=1130,100+(H310-200)*100/(1130-200),H310&lt;=2260,200+(H310-1130)*100/(2260-1130),TRUE,300+(H310-2260)*100/(3000-2260)),1)</f>
        <v>20.6</v>
      </c>
      <c r="O310" s="32">
        <f t="shared" ca="1" si="9"/>
        <v>125.9</v>
      </c>
      <c r="P310" s="33" t="str">
        <f t="shared" ca="1" si="10"/>
        <v>PM2,5</v>
      </c>
      <c r="Q310" s="42" t="str" cm="1">
        <f t="array" aca="1" ref="Q310" ca="1">_xlfn.IFS(O310&lt;=50,"Baik", O310&lt;=100,"Sedang", O310&lt;=200,"Tidak Sehat", O310&lt;=300,"Sangat Tidak Sehat", TRUE,"Berbahaya")</f>
        <v>Tidak Sehat</v>
      </c>
    </row>
    <row r="311" spans="1:17" x14ac:dyDescent="0.25">
      <c r="A311" s="41">
        <v>202310</v>
      </c>
      <c r="B311" s="33" t="s">
        <v>353</v>
      </c>
      <c r="C311" s="32">
        <f ca="1">ROUND('PM10'!$H$8*(-LN(1-RAND()))^(1/'PM10'!$H$7),0)</f>
        <v>67</v>
      </c>
      <c r="D311" s="35">
        <f ca="1">ROUND('PM2,5'!$H$8*(-LN(1-RAND()))^(1/'PM2,5'!$H$7),0)</f>
        <v>87</v>
      </c>
      <c r="E311" s="32">
        <f ca="1">ROUND(_xlfn.NORM.INV(RAND(),'SO2'!$H$4,'SO2'!$H$6),0)</f>
        <v>44</v>
      </c>
      <c r="F311" s="33">
        <f ca="1">ROUND(_xlfn.NORM.INV(RAND(),CO!$H$4,CO!$H$6),0)</f>
        <v>14</v>
      </c>
      <c r="G311" s="34">
        <f ca="1">ROUND('O3'!$H$8*(-LN(1-RAND()))^(1/'O3'!$H$7),0)</f>
        <v>9</v>
      </c>
      <c r="H311" s="33">
        <f ca="1">ROUND(_xlfn.NORM.INV(RAND(),'NO2'!$H$4,'NO2'!$H$6),0)</f>
        <v>17</v>
      </c>
      <c r="I311" s="34" cm="1">
        <f t="array" aca="1" ref="I311" ca="1">ROUND(_xlfn.IFS(C311&lt;=50, C311, C311&lt;=150, 50+(C311-50)*50/(150-50), C311&lt;=350, 100+(C311-150)*100/(350-150), C311&lt;=420, 200+(C311-350)*100/(420-350), TRUE, 300+(C311-420)*100/(500-420)), 1)</f>
        <v>58.5</v>
      </c>
      <c r="J311" s="35" cm="1">
        <f t="array" aca="1" ref="J311" ca="1">ROUND(_xlfn.IFS(D311&lt;=15.5, D311*50/15.5, D311&lt;=55.4, 50+(D311-15.5)*50/(55.4-15.5), D311&lt;=150.4, 100+(D311-55.4)*100/(150.4-55.4), D311&lt;=250.4, 200+(D311-150.4)*100/(250.4-150.4), TRUE, 300+(D311-250.4)*100/(500-250.4)), 1)</f>
        <v>133.30000000000001</v>
      </c>
      <c r="K311" s="34" cm="1">
        <f t="array" aca="1" ref="K311" ca="1">ROUND(_xlfn.IFS(E311&lt;=52, E311*50/52, E311&lt;=180, 50+(E311-52)*50/(180-52), E311&lt;=365, 100+(E311-180)*100/(365-180), E311&lt;=800, 200+(E311-365)*100/(800-365), TRUE, 300+(E311-800)*100/(1200-800)), 1)</f>
        <v>42.3</v>
      </c>
      <c r="L311" s="35" cm="1">
        <f t="array" aca="1" ref="L311" ca="1">ROUND(_xlfn.IFS(F311&lt;=4000,F311*50/4000,F311&lt;=8000,50+(F311-4000)*50/(8000-4000),F311&lt;=15000,100+(F311-8000)*100/(15000-8000),F311&lt;=30000,200+(F311-15000)*100/(30000-15000),TRUE,300+(F311-30000)*100/(45000-30000)),3)</f>
        <v>0.17499999999999999</v>
      </c>
      <c r="M311" s="34" cm="1">
        <f t="array" aca="1" ref="M311" ca="1">ROUND(_xlfn.IFS(G311&lt;=120,G311*50/120,G311&lt;=235,50+(G311-120)*50/(235-120),G311&lt;=400,100+(G311-235)*100/(400-235),G311&lt;=800,200+(G311-400)*100/(800-400),TRUE,300+(G311-800)*100/(1000-800)),1)</f>
        <v>3.8</v>
      </c>
      <c r="N311" s="35" cm="1">
        <f t="array" aca="1" ref="N311" ca="1">ROUND(_xlfn.IFS(H311&lt;=80,H311*50/80,H311&lt;=200,50+(H311-80)*50/(200-80),H311&lt;=1130,100+(H311-200)*100/(1130-200),H311&lt;=2260,200+(H311-1130)*100/(2260-1130),TRUE,300+(H311-2260)*100/(3000-2260)),1)</f>
        <v>10.6</v>
      </c>
      <c r="O311" s="32">
        <f t="shared" ca="1" si="9"/>
        <v>133.30000000000001</v>
      </c>
      <c r="P311" s="33" t="str">
        <f t="shared" ca="1" si="10"/>
        <v>PM2,5</v>
      </c>
      <c r="Q311" s="42" t="str" cm="1">
        <f t="array" aca="1" ref="Q311" ca="1">_xlfn.IFS(O311&lt;=50,"Baik", O311&lt;=100,"Sedang", O311&lt;=200,"Tidak Sehat", O311&lt;=300,"Sangat Tidak Sehat", TRUE,"Berbahaya")</f>
        <v>Tidak Sehat</v>
      </c>
    </row>
    <row r="312" spans="1:17" x14ac:dyDescent="0.25">
      <c r="A312" s="41">
        <v>202310</v>
      </c>
      <c r="B312" s="33" t="s">
        <v>354</v>
      </c>
      <c r="C312" s="32">
        <f ca="1">ROUND('PM10'!$H$8*(-LN(1-RAND()))^(1/'PM10'!$H$7),0)</f>
        <v>33</v>
      </c>
      <c r="D312" s="35">
        <f ca="1">ROUND('PM2,5'!$H$8*(-LN(1-RAND()))^(1/'PM2,5'!$H$7),0)</f>
        <v>59</v>
      </c>
      <c r="E312" s="32">
        <f ca="1">ROUND(_xlfn.NORM.INV(RAND(),'SO2'!$H$4,'SO2'!$H$6),0)</f>
        <v>35</v>
      </c>
      <c r="F312" s="33">
        <f ca="1">ROUND(_xlfn.NORM.INV(RAND(),CO!$H$4,CO!$H$6),0)</f>
        <v>12</v>
      </c>
      <c r="G312" s="34">
        <f ca="1">ROUND('O3'!$H$8*(-LN(1-RAND()))^(1/'O3'!$H$7),0)</f>
        <v>37</v>
      </c>
      <c r="H312" s="33">
        <f ca="1">ROUND(_xlfn.NORM.INV(RAND(),'NO2'!$H$4,'NO2'!$H$6),0)</f>
        <v>26</v>
      </c>
      <c r="I312" s="34" cm="1">
        <f t="array" aca="1" ref="I312" ca="1">ROUND(_xlfn.IFS(C312&lt;=50, C312, C312&lt;=150, 50+(C312-50)*50/(150-50), C312&lt;=350, 100+(C312-150)*100/(350-150), C312&lt;=420, 200+(C312-350)*100/(420-350), TRUE, 300+(C312-420)*100/(500-420)), 1)</f>
        <v>33</v>
      </c>
      <c r="J312" s="35" cm="1">
        <f t="array" aca="1" ref="J312" ca="1">ROUND(_xlfn.IFS(D312&lt;=15.5, D312*50/15.5, D312&lt;=55.4, 50+(D312-15.5)*50/(55.4-15.5), D312&lt;=150.4, 100+(D312-55.4)*100/(150.4-55.4), D312&lt;=250.4, 200+(D312-150.4)*100/(250.4-150.4), TRUE, 300+(D312-250.4)*100/(500-250.4)), 1)</f>
        <v>103.8</v>
      </c>
      <c r="K312" s="34" cm="1">
        <f t="array" aca="1" ref="K312" ca="1">ROUND(_xlfn.IFS(E312&lt;=52, E312*50/52, E312&lt;=180, 50+(E312-52)*50/(180-52), E312&lt;=365, 100+(E312-180)*100/(365-180), E312&lt;=800, 200+(E312-365)*100/(800-365), TRUE, 300+(E312-800)*100/(1200-800)), 1)</f>
        <v>33.700000000000003</v>
      </c>
      <c r="L312" s="35" cm="1">
        <f t="array" aca="1" ref="L312" ca="1">ROUND(_xlfn.IFS(F312&lt;=4000,F312*50/4000,F312&lt;=8000,50+(F312-4000)*50/(8000-4000),F312&lt;=15000,100+(F312-8000)*100/(15000-8000),F312&lt;=30000,200+(F312-15000)*100/(30000-15000),TRUE,300+(F312-30000)*100/(45000-30000)),3)</f>
        <v>0.15</v>
      </c>
      <c r="M312" s="34" cm="1">
        <f t="array" aca="1" ref="M312" ca="1">ROUND(_xlfn.IFS(G312&lt;=120,G312*50/120,G312&lt;=235,50+(G312-120)*50/(235-120),G312&lt;=400,100+(G312-235)*100/(400-235),G312&lt;=800,200+(G312-400)*100/(800-400),TRUE,300+(G312-800)*100/(1000-800)),1)</f>
        <v>15.4</v>
      </c>
      <c r="N312" s="35" cm="1">
        <f t="array" aca="1" ref="N312" ca="1">ROUND(_xlfn.IFS(H312&lt;=80,H312*50/80,H312&lt;=200,50+(H312-80)*50/(200-80),H312&lt;=1130,100+(H312-200)*100/(1130-200),H312&lt;=2260,200+(H312-1130)*100/(2260-1130),TRUE,300+(H312-2260)*100/(3000-2260)),1)</f>
        <v>16.3</v>
      </c>
      <c r="O312" s="32">
        <f t="shared" ca="1" si="9"/>
        <v>103.8</v>
      </c>
      <c r="P312" s="33" t="str">
        <f t="shared" ca="1" si="10"/>
        <v>PM2,5</v>
      </c>
      <c r="Q312" s="42" t="str" cm="1">
        <f t="array" aca="1" ref="Q312" ca="1">_xlfn.IFS(O312&lt;=50,"Baik", O312&lt;=100,"Sedang", O312&lt;=200,"Tidak Sehat", O312&lt;=300,"Sangat Tidak Sehat", TRUE,"Berbahaya")</f>
        <v>Tidak Sehat</v>
      </c>
    </row>
    <row r="313" spans="1:17" x14ac:dyDescent="0.25">
      <c r="A313" s="41">
        <v>202310</v>
      </c>
      <c r="B313" s="33" t="s">
        <v>355</v>
      </c>
      <c r="C313" s="32">
        <f ca="1">ROUND('PM10'!$H$8*(-LN(1-RAND()))^(1/'PM10'!$H$7),0)</f>
        <v>40</v>
      </c>
      <c r="D313" s="35">
        <f ca="1">ROUND('PM2,5'!$H$8*(-LN(1-RAND()))^(1/'PM2,5'!$H$7),0)</f>
        <v>87</v>
      </c>
      <c r="E313" s="32">
        <f ca="1">ROUND(_xlfn.NORM.INV(RAND(),'SO2'!$H$4,'SO2'!$H$6),0)</f>
        <v>43</v>
      </c>
      <c r="F313" s="33">
        <f ca="1">ROUND(_xlfn.NORM.INV(RAND(),CO!$H$4,CO!$H$6),0)</f>
        <v>6</v>
      </c>
      <c r="G313" s="34">
        <f ca="1">ROUND('O3'!$H$8*(-LN(1-RAND()))^(1/'O3'!$H$7),0)</f>
        <v>31</v>
      </c>
      <c r="H313" s="33">
        <f ca="1">ROUND(_xlfn.NORM.INV(RAND(),'NO2'!$H$4,'NO2'!$H$6),0)</f>
        <v>35</v>
      </c>
      <c r="I313" s="34" cm="1">
        <f t="array" aca="1" ref="I313" ca="1">ROUND(_xlfn.IFS(C313&lt;=50, C313, C313&lt;=150, 50+(C313-50)*50/(150-50), C313&lt;=350, 100+(C313-150)*100/(350-150), C313&lt;=420, 200+(C313-350)*100/(420-350), TRUE, 300+(C313-420)*100/(500-420)), 1)</f>
        <v>40</v>
      </c>
      <c r="J313" s="35" cm="1">
        <f t="array" aca="1" ref="J313" ca="1">ROUND(_xlfn.IFS(D313&lt;=15.5, D313*50/15.5, D313&lt;=55.4, 50+(D313-15.5)*50/(55.4-15.5), D313&lt;=150.4, 100+(D313-55.4)*100/(150.4-55.4), D313&lt;=250.4, 200+(D313-150.4)*100/(250.4-150.4), TRUE, 300+(D313-250.4)*100/(500-250.4)), 1)</f>
        <v>133.30000000000001</v>
      </c>
      <c r="K313" s="34" cm="1">
        <f t="array" aca="1" ref="K313" ca="1">ROUND(_xlfn.IFS(E313&lt;=52, E313*50/52, E313&lt;=180, 50+(E313-52)*50/(180-52), E313&lt;=365, 100+(E313-180)*100/(365-180), E313&lt;=800, 200+(E313-365)*100/(800-365), TRUE, 300+(E313-800)*100/(1200-800)), 1)</f>
        <v>41.3</v>
      </c>
      <c r="L313" s="35" cm="1">
        <f t="array" aca="1" ref="L313" ca="1">ROUND(_xlfn.IFS(F313&lt;=4000,F313*50/4000,F313&lt;=8000,50+(F313-4000)*50/(8000-4000),F313&lt;=15000,100+(F313-8000)*100/(15000-8000),F313&lt;=30000,200+(F313-15000)*100/(30000-15000),TRUE,300+(F313-30000)*100/(45000-30000)),3)</f>
        <v>7.4999999999999997E-2</v>
      </c>
      <c r="M313" s="34" cm="1">
        <f t="array" aca="1" ref="M313" ca="1">ROUND(_xlfn.IFS(G313&lt;=120,G313*50/120,G313&lt;=235,50+(G313-120)*50/(235-120),G313&lt;=400,100+(G313-235)*100/(400-235),G313&lt;=800,200+(G313-400)*100/(800-400),TRUE,300+(G313-800)*100/(1000-800)),1)</f>
        <v>12.9</v>
      </c>
      <c r="N313" s="35" cm="1">
        <f t="array" aca="1" ref="N313" ca="1">ROUND(_xlfn.IFS(H313&lt;=80,H313*50/80,H313&lt;=200,50+(H313-80)*50/(200-80),H313&lt;=1130,100+(H313-200)*100/(1130-200),H313&lt;=2260,200+(H313-1130)*100/(2260-1130),TRUE,300+(H313-2260)*100/(3000-2260)),1)</f>
        <v>21.9</v>
      </c>
      <c r="O313" s="32">
        <f t="shared" ca="1" si="9"/>
        <v>133.30000000000001</v>
      </c>
      <c r="P313" s="33" t="str">
        <f t="shared" ca="1" si="10"/>
        <v>PM2,5</v>
      </c>
      <c r="Q313" s="42" t="str" cm="1">
        <f t="array" aca="1" ref="Q313" ca="1">_xlfn.IFS(O313&lt;=50,"Baik", O313&lt;=100,"Sedang", O313&lt;=200,"Tidak Sehat", O313&lt;=300,"Sangat Tidak Sehat", TRUE,"Berbahaya")</f>
        <v>Tidak Sehat</v>
      </c>
    </row>
    <row r="314" spans="1:17" x14ac:dyDescent="0.25">
      <c r="A314" s="41">
        <v>202310</v>
      </c>
      <c r="B314" s="33" t="s">
        <v>356</v>
      </c>
      <c r="C314" s="32">
        <f ca="1">ROUND('PM10'!$H$8*(-LN(1-RAND()))^(1/'PM10'!$H$7),0)</f>
        <v>53</v>
      </c>
      <c r="D314" s="35">
        <f ca="1">ROUND('PM2,5'!$H$8*(-LN(1-RAND()))^(1/'PM2,5'!$H$7),0)</f>
        <v>80</v>
      </c>
      <c r="E314" s="32">
        <f ca="1">ROUND(_xlfn.NORM.INV(RAND(),'SO2'!$H$4,'SO2'!$H$6),0)</f>
        <v>44</v>
      </c>
      <c r="F314" s="33">
        <f ca="1">ROUND(_xlfn.NORM.INV(RAND(),CO!$H$4,CO!$H$6),0)</f>
        <v>10</v>
      </c>
      <c r="G314" s="34">
        <f ca="1">ROUND('O3'!$H$8*(-LN(1-RAND()))^(1/'O3'!$H$7),0)</f>
        <v>39</v>
      </c>
      <c r="H314" s="33">
        <f ca="1">ROUND(_xlfn.NORM.INV(RAND(),'NO2'!$H$4,'NO2'!$H$6),0)</f>
        <v>43</v>
      </c>
      <c r="I314" s="34" cm="1">
        <f t="array" aca="1" ref="I314" ca="1">ROUND(_xlfn.IFS(C314&lt;=50, C314, C314&lt;=150, 50+(C314-50)*50/(150-50), C314&lt;=350, 100+(C314-150)*100/(350-150), C314&lt;=420, 200+(C314-350)*100/(420-350), TRUE, 300+(C314-420)*100/(500-420)), 1)</f>
        <v>51.5</v>
      </c>
      <c r="J314" s="35" cm="1">
        <f t="array" aca="1" ref="J314" ca="1">ROUND(_xlfn.IFS(D314&lt;=15.5, D314*50/15.5, D314&lt;=55.4, 50+(D314-15.5)*50/(55.4-15.5), D314&lt;=150.4, 100+(D314-55.4)*100/(150.4-55.4), D314&lt;=250.4, 200+(D314-150.4)*100/(250.4-150.4), TRUE, 300+(D314-250.4)*100/(500-250.4)), 1)</f>
        <v>125.9</v>
      </c>
      <c r="K314" s="34" cm="1">
        <f t="array" aca="1" ref="K314" ca="1">ROUND(_xlfn.IFS(E314&lt;=52, E314*50/52, E314&lt;=180, 50+(E314-52)*50/(180-52), E314&lt;=365, 100+(E314-180)*100/(365-180), E314&lt;=800, 200+(E314-365)*100/(800-365), TRUE, 300+(E314-800)*100/(1200-800)), 1)</f>
        <v>42.3</v>
      </c>
      <c r="L314" s="35" cm="1">
        <f t="array" aca="1" ref="L314" ca="1">ROUND(_xlfn.IFS(F314&lt;=4000,F314*50/4000,F314&lt;=8000,50+(F314-4000)*50/(8000-4000),F314&lt;=15000,100+(F314-8000)*100/(15000-8000),F314&lt;=30000,200+(F314-15000)*100/(30000-15000),TRUE,300+(F314-30000)*100/(45000-30000)),3)</f>
        <v>0.125</v>
      </c>
      <c r="M314" s="34" cm="1">
        <f t="array" aca="1" ref="M314" ca="1">ROUND(_xlfn.IFS(G314&lt;=120,G314*50/120,G314&lt;=235,50+(G314-120)*50/(235-120),G314&lt;=400,100+(G314-235)*100/(400-235),G314&lt;=800,200+(G314-400)*100/(800-400),TRUE,300+(G314-800)*100/(1000-800)),1)</f>
        <v>16.3</v>
      </c>
      <c r="N314" s="35" cm="1">
        <f t="array" aca="1" ref="N314" ca="1">ROUND(_xlfn.IFS(H314&lt;=80,H314*50/80,H314&lt;=200,50+(H314-80)*50/(200-80),H314&lt;=1130,100+(H314-200)*100/(1130-200),H314&lt;=2260,200+(H314-1130)*100/(2260-1130),TRUE,300+(H314-2260)*100/(3000-2260)),1)</f>
        <v>26.9</v>
      </c>
      <c r="O314" s="32">
        <f t="shared" ca="1" si="9"/>
        <v>125.9</v>
      </c>
      <c r="P314" s="33" t="str">
        <f t="shared" ca="1" si="10"/>
        <v>PM2,5</v>
      </c>
      <c r="Q314" s="42" t="str" cm="1">
        <f t="array" aca="1" ref="Q314" ca="1">_xlfn.IFS(O314&lt;=50,"Baik", O314&lt;=100,"Sedang", O314&lt;=200,"Tidak Sehat", O314&lt;=300,"Sangat Tidak Sehat", TRUE,"Berbahaya")</f>
        <v>Tidak Sehat</v>
      </c>
    </row>
    <row r="315" spans="1:17" x14ac:dyDescent="0.25">
      <c r="A315" s="41">
        <v>202310</v>
      </c>
      <c r="B315" s="33" t="s">
        <v>357</v>
      </c>
      <c r="C315" s="32">
        <f ca="1">ROUND('PM10'!$H$8*(-LN(1-RAND()))^(1/'PM10'!$H$7),0)</f>
        <v>70</v>
      </c>
      <c r="D315" s="35">
        <f ca="1">ROUND('PM2,5'!$H$8*(-LN(1-RAND()))^(1/'PM2,5'!$H$7),0)</f>
        <v>108</v>
      </c>
      <c r="E315" s="32">
        <f ca="1">ROUND(_xlfn.NORM.INV(RAND(),'SO2'!$H$4,'SO2'!$H$6),0)</f>
        <v>43</v>
      </c>
      <c r="F315" s="33">
        <f ca="1">ROUND(_xlfn.NORM.INV(RAND(),CO!$H$4,CO!$H$6),0)</f>
        <v>11</v>
      </c>
      <c r="G315" s="34">
        <f ca="1">ROUND('O3'!$H$8*(-LN(1-RAND()))^(1/'O3'!$H$7),0)</f>
        <v>27</v>
      </c>
      <c r="H315" s="33">
        <f ca="1">ROUND(_xlfn.NORM.INV(RAND(),'NO2'!$H$4,'NO2'!$H$6),0)</f>
        <v>24</v>
      </c>
      <c r="I315" s="34" cm="1">
        <f t="array" aca="1" ref="I315" ca="1">ROUND(_xlfn.IFS(C315&lt;=50, C315, C315&lt;=150, 50+(C315-50)*50/(150-50), C315&lt;=350, 100+(C315-150)*100/(350-150), C315&lt;=420, 200+(C315-350)*100/(420-350), TRUE, 300+(C315-420)*100/(500-420)), 1)</f>
        <v>60</v>
      </c>
      <c r="J315" s="35" cm="1">
        <f t="array" aca="1" ref="J315" ca="1">ROUND(_xlfn.IFS(D315&lt;=15.5, D315*50/15.5, D315&lt;=55.4, 50+(D315-15.5)*50/(55.4-15.5), D315&lt;=150.4, 100+(D315-55.4)*100/(150.4-55.4), D315&lt;=250.4, 200+(D315-150.4)*100/(250.4-150.4), TRUE, 300+(D315-250.4)*100/(500-250.4)), 1)</f>
        <v>155.4</v>
      </c>
      <c r="K315" s="34" cm="1">
        <f t="array" aca="1" ref="K315" ca="1">ROUND(_xlfn.IFS(E315&lt;=52, E315*50/52, E315&lt;=180, 50+(E315-52)*50/(180-52), E315&lt;=365, 100+(E315-180)*100/(365-180), E315&lt;=800, 200+(E315-365)*100/(800-365), TRUE, 300+(E315-800)*100/(1200-800)), 1)</f>
        <v>41.3</v>
      </c>
      <c r="L315" s="35" cm="1">
        <f t="array" aca="1" ref="L315" ca="1">ROUND(_xlfn.IFS(F315&lt;=4000,F315*50/4000,F315&lt;=8000,50+(F315-4000)*50/(8000-4000),F315&lt;=15000,100+(F315-8000)*100/(15000-8000),F315&lt;=30000,200+(F315-15000)*100/(30000-15000),TRUE,300+(F315-30000)*100/(45000-30000)),3)</f>
        <v>0.13800000000000001</v>
      </c>
      <c r="M315" s="34" cm="1">
        <f t="array" aca="1" ref="M315" ca="1">ROUND(_xlfn.IFS(G315&lt;=120,G315*50/120,G315&lt;=235,50+(G315-120)*50/(235-120),G315&lt;=400,100+(G315-235)*100/(400-235),G315&lt;=800,200+(G315-400)*100/(800-400),TRUE,300+(G315-800)*100/(1000-800)),1)</f>
        <v>11.3</v>
      </c>
      <c r="N315" s="35" cm="1">
        <f t="array" aca="1" ref="N315" ca="1">ROUND(_xlfn.IFS(H315&lt;=80,H315*50/80,H315&lt;=200,50+(H315-80)*50/(200-80),H315&lt;=1130,100+(H315-200)*100/(1130-200),H315&lt;=2260,200+(H315-1130)*100/(2260-1130),TRUE,300+(H315-2260)*100/(3000-2260)),1)</f>
        <v>15</v>
      </c>
      <c r="O315" s="32">
        <f t="shared" ca="1" si="9"/>
        <v>155.4</v>
      </c>
      <c r="P315" s="33" t="str">
        <f t="shared" ca="1" si="10"/>
        <v>PM2,5</v>
      </c>
      <c r="Q315" s="42" t="str" cm="1">
        <f t="array" aca="1" ref="Q315" ca="1">_xlfn.IFS(O315&lt;=50,"Baik", O315&lt;=100,"Sedang", O315&lt;=200,"Tidak Sehat", O315&lt;=300,"Sangat Tidak Sehat", TRUE,"Berbahaya")</f>
        <v>Tidak Sehat</v>
      </c>
    </row>
    <row r="316" spans="1:17" x14ac:dyDescent="0.25">
      <c r="A316" s="41">
        <v>202310</v>
      </c>
      <c r="B316" s="33" t="s">
        <v>358</v>
      </c>
      <c r="C316" s="32">
        <f ca="1">ROUND('PM10'!$H$8*(-LN(1-RAND()))^(1/'PM10'!$H$7),0)</f>
        <v>42</v>
      </c>
      <c r="D316" s="35">
        <f ca="1">ROUND('PM2,5'!$H$8*(-LN(1-RAND()))^(1/'PM2,5'!$H$7),0)</f>
        <v>88</v>
      </c>
      <c r="E316" s="32">
        <f ca="1">ROUND(_xlfn.NORM.INV(RAND(),'SO2'!$H$4,'SO2'!$H$6),0)</f>
        <v>42</v>
      </c>
      <c r="F316" s="33">
        <f ca="1">ROUND(_xlfn.NORM.INV(RAND(),CO!$H$4,CO!$H$6),0)</f>
        <v>11</v>
      </c>
      <c r="G316" s="34">
        <f ca="1">ROUND('O3'!$H$8*(-LN(1-RAND()))^(1/'O3'!$H$7),0)</f>
        <v>35</v>
      </c>
      <c r="H316" s="33">
        <f ca="1">ROUND(_xlfn.NORM.INV(RAND(),'NO2'!$H$4,'NO2'!$H$6),0)</f>
        <v>18</v>
      </c>
      <c r="I316" s="34" cm="1">
        <f t="array" aca="1" ref="I316" ca="1">ROUND(_xlfn.IFS(C316&lt;=50, C316, C316&lt;=150, 50+(C316-50)*50/(150-50), C316&lt;=350, 100+(C316-150)*100/(350-150), C316&lt;=420, 200+(C316-350)*100/(420-350), TRUE, 300+(C316-420)*100/(500-420)), 1)</f>
        <v>42</v>
      </c>
      <c r="J316" s="35" cm="1">
        <f t="array" aca="1" ref="J316" ca="1">ROUND(_xlfn.IFS(D316&lt;=15.5, D316*50/15.5, D316&lt;=55.4, 50+(D316-15.5)*50/(55.4-15.5), D316&lt;=150.4, 100+(D316-55.4)*100/(150.4-55.4), D316&lt;=250.4, 200+(D316-150.4)*100/(250.4-150.4), TRUE, 300+(D316-250.4)*100/(500-250.4)), 1)</f>
        <v>134.30000000000001</v>
      </c>
      <c r="K316" s="34" cm="1">
        <f t="array" aca="1" ref="K316" ca="1">ROUND(_xlfn.IFS(E316&lt;=52, E316*50/52, E316&lt;=180, 50+(E316-52)*50/(180-52), E316&lt;=365, 100+(E316-180)*100/(365-180), E316&lt;=800, 200+(E316-365)*100/(800-365), TRUE, 300+(E316-800)*100/(1200-800)), 1)</f>
        <v>40.4</v>
      </c>
      <c r="L316" s="35" cm="1">
        <f t="array" aca="1" ref="L316" ca="1">ROUND(_xlfn.IFS(F316&lt;=4000,F316*50/4000,F316&lt;=8000,50+(F316-4000)*50/(8000-4000),F316&lt;=15000,100+(F316-8000)*100/(15000-8000),F316&lt;=30000,200+(F316-15000)*100/(30000-15000),TRUE,300+(F316-30000)*100/(45000-30000)),3)</f>
        <v>0.13800000000000001</v>
      </c>
      <c r="M316" s="34" cm="1">
        <f t="array" aca="1" ref="M316" ca="1">ROUND(_xlfn.IFS(G316&lt;=120,G316*50/120,G316&lt;=235,50+(G316-120)*50/(235-120),G316&lt;=400,100+(G316-235)*100/(400-235),G316&lt;=800,200+(G316-400)*100/(800-400),TRUE,300+(G316-800)*100/(1000-800)),1)</f>
        <v>14.6</v>
      </c>
      <c r="N316" s="35" cm="1">
        <f t="array" aca="1" ref="N316" ca="1">ROUND(_xlfn.IFS(H316&lt;=80,H316*50/80,H316&lt;=200,50+(H316-80)*50/(200-80),H316&lt;=1130,100+(H316-200)*100/(1130-200),H316&lt;=2260,200+(H316-1130)*100/(2260-1130),TRUE,300+(H316-2260)*100/(3000-2260)),1)</f>
        <v>11.3</v>
      </c>
      <c r="O316" s="32">
        <f t="shared" ca="1" si="9"/>
        <v>134.30000000000001</v>
      </c>
      <c r="P316" s="33" t="str">
        <f t="shared" ca="1" si="10"/>
        <v>PM2,5</v>
      </c>
      <c r="Q316" s="42" t="str" cm="1">
        <f t="array" aca="1" ref="Q316" ca="1">_xlfn.IFS(O316&lt;=50,"Baik", O316&lt;=100,"Sedang", O316&lt;=200,"Tidak Sehat", O316&lt;=300,"Sangat Tidak Sehat", TRUE,"Berbahaya")</f>
        <v>Tidak Sehat</v>
      </c>
    </row>
    <row r="317" spans="1:17" x14ac:dyDescent="0.25">
      <c r="A317" s="41">
        <v>202310</v>
      </c>
      <c r="B317" s="33" t="s">
        <v>359</v>
      </c>
      <c r="C317" s="32">
        <f ca="1">ROUND('PM10'!$H$8*(-LN(1-RAND()))^(1/'PM10'!$H$7),0)</f>
        <v>69</v>
      </c>
      <c r="D317" s="35">
        <f ca="1">ROUND('PM2,5'!$H$8*(-LN(1-RAND()))^(1/'PM2,5'!$H$7),0)</f>
        <v>99</v>
      </c>
      <c r="E317" s="32">
        <f ca="1">ROUND(_xlfn.NORM.INV(RAND(),'SO2'!$H$4,'SO2'!$H$6),0)</f>
        <v>42</v>
      </c>
      <c r="F317" s="33">
        <f ca="1">ROUND(_xlfn.NORM.INV(RAND(),CO!$H$4,CO!$H$6),0)</f>
        <v>12</v>
      </c>
      <c r="G317" s="34">
        <f ca="1">ROUND('O3'!$H$8*(-LN(1-RAND()))^(1/'O3'!$H$7),0)</f>
        <v>31</v>
      </c>
      <c r="H317" s="33">
        <f ca="1">ROUND(_xlfn.NORM.INV(RAND(),'NO2'!$H$4,'NO2'!$H$6),0)</f>
        <v>19</v>
      </c>
      <c r="I317" s="34" cm="1">
        <f t="array" aca="1" ref="I317" ca="1">ROUND(_xlfn.IFS(C317&lt;=50, C317, C317&lt;=150, 50+(C317-50)*50/(150-50), C317&lt;=350, 100+(C317-150)*100/(350-150), C317&lt;=420, 200+(C317-350)*100/(420-350), TRUE, 300+(C317-420)*100/(500-420)), 1)</f>
        <v>59.5</v>
      </c>
      <c r="J317" s="35" cm="1">
        <f t="array" aca="1" ref="J317" ca="1">ROUND(_xlfn.IFS(D317&lt;=15.5, D317*50/15.5, D317&lt;=55.4, 50+(D317-15.5)*50/(55.4-15.5), D317&lt;=150.4, 100+(D317-55.4)*100/(150.4-55.4), D317&lt;=250.4, 200+(D317-150.4)*100/(250.4-150.4), TRUE, 300+(D317-250.4)*100/(500-250.4)), 1)</f>
        <v>145.9</v>
      </c>
      <c r="K317" s="34" cm="1">
        <f t="array" aca="1" ref="K317" ca="1">ROUND(_xlfn.IFS(E317&lt;=52, E317*50/52, E317&lt;=180, 50+(E317-52)*50/(180-52), E317&lt;=365, 100+(E317-180)*100/(365-180), E317&lt;=800, 200+(E317-365)*100/(800-365), TRUE, 300+(E317-800)*100/(1200-800)), 1)</f>
        <v>40.4</v>
      </c>
      <c r="L317" s="35" cm="1">
        <f t="array" aca="1" ref="L317" ca="1">ROUND(_xlfn.IFS(F317&lt;=4000,F317*50/4000,F317&lt;=8000,50+(F317-4000)*50/(8000-4000),F317&lt;=15000,100+(F317-8000)*100/(15000-8000),F317&lt;=30000,200+(F317-15000)*100/(30000-15000),TRUE,300+(F317-30000)*100/(45000-30000)),3)</f>
        <v>0.15</v>
      </c>
      <c r="M317" s="34" cm="1">
        <f t="array" aca="1" ref="M317" ca="1">ROUND(_xlfn.IFS(G317&lt;=120,G317*50/120,G317&lt;=235,50+(G317-120)*50/(235-120),G317&lt;=400,100+(G317-235)*100/(400-235),G317&lt;=800,200+(G317-400)*100/(800-400),TRUE,300+(G317-800)*100/(1000-800)),1)</f>
        <v>12.9</v>
      </c>
      <c r="N317" s="35" cm="1">
        <f t="array" aca="1" ref="N317" ca="1">ROUND(_xlfn.IFS(H317&lt;=80,H317*50/80,H317&lt;=200,50+(H317-80)*50/(200-80),H317&lt;=1130,100+(H317-200)*100/(1130-200),H317&lt;=2260,200+(H317-1130)*100/(2260-1130),TRUE,300+(H317-2260)*100/(3000-2260)),1)</f>
        <v>11.9</v>
      </c>
      <c r="O317" s="32">
        <f t="shared" ca="1" si="9"/>
        <v>145.9</v>
      </c>
      <c r="P317" s="33" t="str">
        <f t="shared" ca="1" si="10"/>
        <v>PM2,5</v>
      </c>
      <c r="Q317" s="42" t="str" cm="1">
        <f t="array" aca="1" ref="Q317" ca="1">_xlfn.IFS(O317&lt;=50,"Baik", O317&lt;=100,"Sedang", O317&lt;=200,"Tidak Sehat", O317&lt;=300,"Sangat Tidak Sehat", TRUE,"Berbahaya")</f>
        <v>Tidak Sehat</v>
      </c>
    </row>
    <row r="318" spans="1:17" x14ac:dyDescent="0.25">
      <c r="A318" s="41">
        <v>202310</v>
      </c>
      <c r="B318" s="33" t="s">
        <v>360</v>
      </c>
      <c r="C318" s="32">
        <f ca="1">ROUND('PM10'!$H$8*(-LN(1-RAND()))^(1/'PM10'!$H$7),0)</f>
        <v>60</v>
      </c>
      <c r="D318" s="35">
        <f ca="1">ROUND('PM2,5'!$H$8*(-LN(1-RAND()))^(1/'PM2,5'!$H$7),0)</f>
        <v>90</v>
      </c>
      <c r="E318" s="32">
        <f ca="1">ROUND(_xlfn.NORM.INV(RAND(),'SO2'!$H$4,'SO2'!$H$6),0)</f>
        <v>38</v>
      </c>
      <c r="F318" s="33">
        <f ca="1">ROUND(_xlfn.NORM.INV(RAND(),CO!$H$4,CO!$H$6),0)</f>
        <v>7</v>
      </c>
      <c r="G318" s="34">
        <f ca="1">ROUND('O3'!$H$8*(-LN(1-RAND()))^(1/'O3'!$H$7),0)</f>
        <v>49</v>
      </c>
      <c r="H318" s="33">
        <f ca="1">ROUND(_xlfn.NORM.INV(RAND(),'NO2'!$H$4,'NO2'!$H$6),0)</f>
        <v>30</v>
      </c>
      <c r="I318" s="34" cm="1">
        <f t="array" aca="1" ref="I318" ca="1">ROUND(_xlfn.IFS(C318&lt;=50, C318, C318&lt;=150, 50+(C318-50)*50/(150-50), C318&lt;=350, 100+(C318-150)*100/(350-150), C318&lt;=420, 200+(C318-350)*100/(420-350), TRUE, 300+(C318-420)*100/(500-420)), 1)</f>
        <v>55</v>
      </c>
      <c r="J318" s="35" cm="1">
        <f t="array" aca="1" ref="J318" ca="1">ROUND(_xlfn.IFS(D318&lt;=15.5, D318*50/15.5, D318&lt;=55.4, 50+(D318-15.5)*50/(55.4-15.5), D318&lt;=150.4, 100+(D318-55.4)*100/(150.4-55.4), D318&lt;=250.4, 200+(D318-150.4)*100/(250.4-150.4), TRUE, 300+(D318-250.4)*100/(500-250.4)), 1)</f>
        <v>136.4</v>
      </c>
      <c r="K318" s="34" cm="1">
        <f t="array" aca="1" ref="K318" ca="1">ROUND(_xlfn.IFS(E318&lt;=52, E318*50/52, E318&lt;=180, 50+(E318-52)*50/(180-52), E318&lt;=365, 100+(E318-180)*100/(365-180), E318&lt;=800, 200+(E318-365)*100/(800-365), TRUE, 300+(E318-800)*100/(1200-800)), 1)</f>
        <v>36.5</v>
      </c>
      <c r="L318" s="35" cm="1">
        <f t="array" aca="1" ref="L318" ca="1">ROUND(_xlfn.IFS(F318&lt;=4000,F318*50/4000,F318&lt;=8000,50+(F318-4000)*50/(8000-4000),F318&lt;=15000,100+(F318-8000)*100/(15000-8000),F318&lt;=30000,200+(F318-15000)*100/(30000-15000),TRUE,300+(F318-30000)*100/(45000-30000)),3)</f>
        <v>8.7999999999999995E-2</v>
      </c>
      <c r="M318" s="34" cm="1">
        <f t="array" aca="1" ref="M318" ca="1">ROUND(_xlfn.IFS(G318&lt;=120,G318*50/120,G318&lt;=235,50+(G318-120)*50/(235-120),G318&lt;=400,100+(G318-235)*100/(400-235),G318&lt;=800,200+(G318-400)*100/(800-400),TRUE,300+(G318-800)*100/(1000-800)),1)</f>
        <v>20.399999999999999</v>
      </c>
      <c r="N318" s="35" cm="1">
        <f t="array" aca="1" ref="N318" ca="1">ROUND(_xlfn.IFS(H318&lt;=80,H318*50/80,H318&lt;=200,50+(H318-80)*50/(200-80),H318&lt;=1130,100+(H318-200)*100/(1130-200),H318&lt;=2260,200+(H318-1130)*100/(2260-1130),TRUE,300+(H318-2260)*100/(3000-2260)),1)</f>
        <v>18.8</v>
      </c>
      <c r="O318" s="32">
        <f t="shared" ca="1" si="9"/>
        <v>136.4</v>
      </c>
      <c r="P318" s="33" t="str">
        <f t="shared" ca="1" si="10"/>
        <v>PM2,5</v>
      </c>
      <c r="Q318" s="42" t="str" cm="1">
        <f t="array" aca="1" ref="Q318" ca="1">_xlfn.IFS(O318&lt;=50,"Baik", O318&lt;=100,"Sedang", O318&lt;=200,"Tidak Sehat", O318&lt;=300,"Sangat Tidak Sehat", TRUE,"Berbahaya")</f>
        <v>Tidak Sehat</v>
      </c>
    </row>
    <row r="319" spans="1:17" x14ac:dyDescent="0.25">
      <c r="A319" s="41">
        <v>202310</v>
      </c>
      <c r="B319" s="33" t="s">
        <v>361</v>
      </c>
      <c r="C319" s="32">
        <f ca="1">ROUND('PM10'!$H$8*(-LN(1-RAND()))^(1/'PM10'!$H$7),0)</f>
        <v>64</v>
      </c>
      <c r="D319" s="35">
        <f ca="1">ROUND('PM2,5'!$H$8*(-LN(1-RAND()))^(1/'PM2,5'!$H$7),0)</f>
        <v>39</v>
      </c>
      <c r="E319" s="32">
        <f ca="1">ROUND(_xlfn.NORM.INV(RAND(),'SO2'!$H$4,'SO2'!$H$6),0)</f>
        <v>51</v>
      </c>
      <c r="F319" s="33">
        <f ca="1">ROUND(_xlfn.NORM.INV(RAND(),CO!$H$4,CO!$H$6),0)</f>
        <v>11</v>
      </c>
      <c r="G319" s="34">
        <f ca="1">ROUND('O3'!$H$8*(-LN(1-RAND()))^(1/'O3'!$H$7),0)</f>
        <v>29</v>
      </c>
      <c r="H319" s="33">
        <f ca="1">ROUND(_xlfn.NORM.INV(RAND(),'NO2'!$H$4,'NO2'!$H$6),0)</f>
        <v>17</v>
      </c>
      <c r="I319" s="34" cm="1">
        <f t="array" aca="1" ref="I319" ca="1">ROUND(_xlfn.IFS(C319&lt;=50, C319, C319&lt;=150, 50+(C319-50)*50/(150-50), C319&lt;=350, 100+(C319-150)*100/(350-150), C319&lt;=420, 200+(C319-350)*100/(420-350), TRUE, 300+(C319-420)*100/(500-420)), 1)</f>
        <v>57</v>
      </c>
      <c r="J319" s="35" cm="1">
        <f t="array" aca="1" ref="J319" ca="1">ROUND(_xlfn.IFS(D319&lt;=15.5, D319*50/15.5, D319&lt;=55.4, 50+(D319-15.5)*50/(55.4-15.5), D319&lt;=150.4, 100+(D319-55.4)*100/(150.4-55.4), D319&lt;=250.4, 200+(D319-150.4)*100/(250.4-150.4), TRUE, 300+(D319-250.4)*100/(500-250.4)), 1)</f>
        <v>79.400000000000006</v>
      </c>
      <c r="K319" s="34" cm="1">
        <f t="array" aca="1" ref="K319" ca="1">ROUND(_xlfn.IFS(E319&lt;=52, E319*50/52, E319&lt;=180, 50+(E319-52)*50/(180-52), E319&lt;=365, 100+(E319-180)*100/(365-180), E319&lt;=800, 200+(E319-365)*100/(800-365), TRUE, 300+(E319-800)*100/(1200-800)), 1)</f>
        <v>49</v>
      </c>
      <c r="L319" s="35" cm="1">
        <f t="array" aca="1" ref="L319" ca="1">ROUND(_xlfn.IFS(F319&lt;=4000,F319*50/4000,F319&lt;=8000,50+(F319-4000)*50/(8000-4000),F319&lt;=15000,100+(F319-8000)*100/(15000-8000),F319&lt;=30000,200+(F319-15000)*100/(30000-15000),TRUE,300+(F319-30000)*100/(45000-30000)),3)</f>
        <v>0.13800000000000001</v>
      </c>
      <c r="M319" s="34" cm="1">
        <f t="array" aca="1" ref="M319" ca="1">ROUND(_xlfn.IFS(G319&lt;=120,G319*50/120,G319&lt;=235,50+(G319-120)*50/(235-120),G319&lt;=400,100+(G319-235)*100/(400-235),G319&lt;=800,200+(G319-400)*100/(800-400),TRUE,300+(G319-800)*100/(1000-800)),1)</f>
        <v>12.1</v>
      </c>
      <c r="N319" s="35" cm="1">
        <f t="array" aca="1" ref="N319" ca="1">ROUND(_xlfn.IFS(H319&lt;=80,H319*50/80,H319&lt;=200,50+(H319-80)*50/(200-80),H319&lt;=1130,100+(H319-200)*100/(1130-200),H319&lt;=2260,200+(H319-1130)*100/(2260-1130),TRUE,300+(H319-2260)*100/(3000-2260)),1)</f>
        <v>10.6</v>
      </c>
      <c r="O319" s="32">
        <f t="shared" ca="1" si="9"/>
        <v>79.400000000000006</v>
      </c>
      <c r="P319" s="33" t="str">
        <f t="shared" ca="1" si="10"/>
        <v>PM2,5</v>
      </c>
      <c r="Q319" s="42" t="str" cm="1">
        <f t="array" aca="1" ref="Q319" ca="1">_xlfn.IFS(O319&lt;=50,"Baik", O319&lt;=100,"Sedang", O319&lt;=200,"Tidak Sehat", O319&lt;=300,"Sangat Tidak Sehat", TRUE,"Berbahaya")</f>
        <v>Sedang</v>
      </c>
    </row>
    <row r="320" spans="1:17" x14ac:dyDescent="0.25">
      <c r="A320" s="41">
        <v>202310</v>
      </c>
      <c r="B320" s="33" t="s">
        <v>362</v>
      </c>
      <c r="C320" s="32">
        <f ca="1">ROUND('PM10'!$H$8*(-LN(1-RAND()))^(1/'PM10'!$H$7),0)</f>
        <v>52</v>
      </c>
      <c r="D320" s="35">
        <f ca="1">ROUND('PM2,5'!$H$8*(-LN(1-RAND()))^(1/'PM2,5'!$H$7),0)</f>
        <v>53</v>
      </c>
      <c r="E320" s="32">
        <f ca="1">ROUND(_xlfn.NORM.INV(RAND(),'SO2'!$H$4,'SO2'!$H$6),0)</f>
        <v>47</v>
      </c>
      <c r="F320" s="33">
        <f ca="1">ROUND(_xlfn.NORM.INV(RAND(),CO!$H$4,CO!$H$6),0)</f>
        <v>11</v>
      </c>
      <c r="G320" s="34">
        <f ca="1">ROUND('O3'!$H$8*(-LN(1-RAND()))^(1/'O3'!$H$7),0)</f>
        <v>9</v>
      </c>
      <c r="H320" s="33">
        <f ca="1">ROUND(_xlfn.NORM.INV(RAND(),'NO2'!$H$4,'NO2'!$H$6),0)</f>
        <v>18</v>
      </c>
      <c r="I320" s="34" cm="1">
        <f t="array" aca="1" ref="I320" ca="1">ROUND(_xlfn.IFS(C320&lt;=50, C320, C320&lt;=150, 50+(C320-50)*50/(150-50), C320&lt;=350, 100+(C320-150)*100/(350-150), C320&lt;=420, 200+(C320-350)*100/(420-350), TRUE, 300+(C320-420)*100/(500-420)), 1)</f>
        <v>51</v>
      </c>
      <c r="J320" s="35" cm="1">
        <f t="array" aca="1" ref="J320" ca="1">ROUND(_xlfn.IFS(D320&lt;=15.5, D320*50/15.5, D320&lt;=55.4, 50+(D320-15.5)*50/(55.4-15.5), D320&lt;=150.4, 100+(D320-55.4)*100/(150.4-55.4), D320&lt;=250.4, 200+(D320-150.4)*100/(250.4-150.4), TRUE, 300+(D320-250.4)*100/(500-250.4)), 1)</f>
        <v>97</v>
      </c>
      <c r="K320" s="34" cm="1">
        <f t="array" aca="1" ref="K320" ca="1">ROUND(_xlfn.IFS(E320&lt;=52, E320*50/52, E320&lt;=180, 50+(E320-52)*50/(180-52), E320&lt;=365, 100+(E320-180)*100/(365-180), E320&lt;=800, 200+(E320-365)*100/(800-365), TRUE, 300+(E320-800)*100/(1200-800)), 1)</f>
        <v>45.2</v>
      </c>
      <c r="L320" s="35" cm="1">
        <f t="array" aca="1" ref="L320" ca="1">ROUND(_xlfn.IFS(F320&lt;=4000,F320*50/4000,F320&lt;=8000,50+(F320-4000)*50/(8000-4000),F320&lt;=15000,100+(F320-8000)*100/(15000-8000),F320&lt;=30000,200+(F320-15000)*100/(30000-15000),TRUE,300+(F320-30000)*100/(45000-30000)),3)</f>
        <v>0.13800000000000001</v>
      </c>
      <c r="M320" s="34" cm="1">
        <f t="array" aca="1" ref="M320" ca="1">ROUND(_xlfn.IFS(G320&lt;=120,G320*50/120,G320&lt;=235,50+(G320-120)*50/(235-120),G320&lt;=400,100+(G320-235)*100/(400-235),G320&lt;=800,200+(G320-400)*100/(800-400),TRUE,300+(G320-800)*100/(1000-800)),1)</f>
        <v>3.8</v>
      </c>
      <c r="N320" s="35" cm="1">
        <f t="array" aca="1" ref="N320" ca="1">ROUND(_xlfn.IFS(H320&lt;=80,H320*50/80,H320&lt;=200,50+(H320-80)*50/(200-80),H320&lt;=1130,100+(H320-200)*100/(1130-200),H320&lt;=2260,200+(H320-1130)*100/(2260-1130),TRUE,300+(H320-2260)*100/(3000-2260)),1)</f>
        <v>11.3</v>
      </c>
      <c r="O320" s="32">
        <f t="shared" ca="1" si="9"/>
        <v>97</v>
      </c>
      <c r="P320" s="33" t="str">
        <f t="shared" ca="1" si="10"/>
        <v>PM2,5</v>
      </c>
      <c r="Q320" s="42" t="str" cm="1">
        <f t="array" aca="1" ref="Q320" ca="1">_xlfn.IFS(O320&lt;=50,"Baik", O320&lt;=100,"Sedang", O320&lt;=200,"Tidak Sehat", O320&lt;=300,"Sangat Tidak Sehat", TRUE,"Berbahaya")</f>
        <v>Sedang</v>
      </c>
    </row>
    <row r="321" spans="1:17" x14ac:dyDescent="0.25">
      <c r="A321" s="41">
        <v>202310</v>
      </c>
      <c r="B321" s="33" t="s">
        <v>363</v>
      </c>
      <c r="C321" s="32">
        <f ca="1">ROUND('PM10'!$H$8*(-LN(1-RAND()))^(1/'PM10'!$H$7),0)</f>
        <v>64</v>
      </c>
      <c r="D321" s="35">
        <f ca="1">ROUND('PM2,5'!$H$8*(-LN(1-RAND()))^(1/'PM2,5'!$H$7),0)</f>
        <v>66</v>
      </c>
      <c r="E321" s="32">
        <f ca="1">ROUND(_xlfn.NORM.INV(RAND(),'SO2'!$H$4,'SO2'!$H$6),0)</f>
        <v>43</v>
      </c>
      <c r="F321" s="33">
        <f ca="1">ROUND(_xlfn.NORM.INV(RAND(),CO!$H$4,CO!$H$6),0)</f>
        <v>11</v>
      </c>
      <c r="G321" s="34">
        <f ca="1">ROUND('O3'!$H$8*(-LN(1-RAND()))^(1/'O3'!$H$7),0)</f>
        <v>29</v>
      </c>
      <c r="H321" s="33">
        <f ca="1">ROUND(_xlfn.NORM.INV(RAND(),'NO2'!$H$4,'NO2'!$H$6),0)</f>
        <v>21</v>
      </c>
      <c r="I321" s="34" cm="1">
        <f t="array" aca="1" ref="I321" ca="1">ROUND(_xlfn.IFS(C321&lt;=50, C321, C321&lt;=150, 50+(C321-50)*50/(150-50), C321&lt;=350, 100+(C321-150)*100/(350-150), C321&lt;=420, 200+(C321-350)*100/(420-350), TRUE, 300+(C321-420)*100/(500-420)), 1)</f>
        <v>57</v>
      </c>
      <c r="J321" s="35" cm="1">
        <f t="array" aca="1" ref="J321" ca="1">ROUND(_xlfn.IFS(D321&lt;=15.5, D321*50/15.5, D321&lt;=55.4, 50+(D321-15.5)*50/(55.4-15.5), D321&lt;=150.4, 100+(D321-55.4)*100/(150.4-55.4), D321&lt;=250.4, 200+(D321-150.4)*100/(250.4-150.4), TRUE, 300+(D321-250.4)*100/(500-250.4)), 1)</f>
        <v>111.2</v>
      </c>
      <c r="K321" s="34" cm="1">
        <f t="array" aca="1" ref="K321" ca="1">ROUND(_xlfn.IFS(E321&lt;=52, E321*50/52, E321&lt;=180, 50+(E321-52)*50/(180-52), E321&lt;=365, 100+(E321-180)*100/(365-180), E321&lt;=800, 200+(E321-365)*100/(800-365), TRUE, 300+(E321-800)*100/(1200-800)), 1)</f>
        <v>41.3</v>
      </c>
      <c r="L321" s="35" cm="1">
        <f t="array" aca="1" ref="L321" ca="1">ROUND(_xlfn.IFS(F321&lt;=4000,F321*50/4000,F321&lt;=8000,50+(F321-4000)*50/(8000-4000),F321&lt;=15000,100+(F321-8000)*100/(15000-8000),F321&lt;=30000,200+(F321-15000)*100/(30000-15000),TRUE,300+(F321-30000)*100/(45000-30000)),3)</f>
        <v>0.13800000000000001</v>
      </c>
      <c r="M321" s="34" cm="1">
        <f t="array" aca="1" ref="M321" ca="1">ROUND(_xlfn.IFS(G321&lt;=120,G321*50/120,G321&lt;=235,50+(G321-120)*50/(235-120),G321&lt;=400,100+(G321-235)*100/(400-235),G321&lt;=800,200+(G321-400)*100/(800-400),TRUE,300+(G321-800)*100/(1000-800)),1)</f>
        <v>12.1</v>
      </c>
      <c r="N321" s="35" cm="1">
        <f t="array" aca="1" ref="N321" ca="1">ROUND(_xlfn.IFS(H321&lt;=80,H321*50/80,H321&lt;=200,50+(H321-80)*50/(200-80),H321&lt;=1130,100+(H321-200)*100/(1130-200),H321&lt;=2260,200+(H321-1130)*100/(2260-1130),TRUE,300+(H321-2260)*100/(3000-2260)),1)</f>
        <v>13.1</v>
      </c>
      <c r="O321" s="32">
        <f t="shared" ca="1" si="9"/>
        <v>111.2</v>
      </c>
      <c r="P321" s="33" t="str">
        <f t="shared" ca="1" si="10"/>
        <v>PM2,5</v>
      </c>
      <c r="Q321" s="42" t="str" cm="1">
        <f t="array" aca="1" ref="Q321" ca="1">_xlfn.IFS(O321&lt;=50,"Baik", O321&lt;=100,"Sedang", O321&lt;=200,"Tidak Sehat", O321&lt;=300,"Sangat Tidak Sehat", TRUE,"Berbahaya")</f>
        <v>Tidak Sehat</v>
      </c>
    </row>
    <row r="322" spans="1:17" x14ac:dyDescent="0.25">
      <c r="A322" s="41">
        <v>202310</v>
      </c>
      <c r="B322" s="33" t="s">
        <v>333</v>
      </c>
      <c r="C322" s="32">
        <f ca="1">ROUND('PM10'!$H$8*(-LN(1-RAND()))^(1/'PM10'!$H$7),0)</f>
        <v>61</v>
      </c>
      <c r="D322" s="35">
        <f ca="1">ROUND('PM2,5'!$H$8*(-LN(1-RAND()))^(1/'PM2,5'!$H$7),0)</f>
        <v>62</v>
      </c>
      <c r="E322" s="32">
        <f ca="1">ROUND(_xlfn.NORM.INV(RAND(),'SO2'!$H$4,'SO2'!$H$6),0)</f>
        <v>47</v>
      </c>
      <c r="F322" s="33">
        <f ca="1">ROUND(_xlfn.NORM.INV(RAND(),CO!$H$4,CO!$H$6),0)</f>
        <v>13</v>
      </c>
      <c r="G322" s="34">
        <f ca="1">ROUND('O3'!$H$8*(-LN(1-RAND()))^(1/'O3'!$H$7),0)</f>
        <v>27</v>
      </c>
      <c r="H322" s="33">
        <f ca="1">ROUND(_xlfn.NORM.INV(RAND(),'NO2'!$H$4,'NO2'!$H$6),0)</f>
        <v>29</v>
      </c>
      <c r="I322" s="34" cm="1">
        <f t="array" aca="1" ref="I322" ca="1">ROUND(_xlfn.IFS(C322&lt;=50, C322, C322&lt;=150, 50+(C322-50)*50/(150-50), C322&lt;=350, 100+(C322-150)*100/(350-150), C322&lt;=420, 200+(C322-350)*100/(420-350), TRUE, 300+(C322-420)*100/(500-420)), 1)</f>
        <v>55.5</v>
      </c>
      <c r="J322" s="35" cm="1">
        <f t="array" aca="1" ref="J322" ca="1">ROUND(_xlfn.IFS(D322&lt;=15.5, D322*50/15.5, D322&lt;=55.4, 50+(D322-15.5)*50/(55.4-15.5), D322&lt;=150.4, 100+(D322-55.4)*100/(150.4-55.4), D322&lt;=250.4, 200+(D322-150.4)*100/(250.4-150.4), TRUE, 300+(D322-250.4)*100/(500-250.4)), 1)</f>
        <v>106.9</v>
      </c>
      <c r="K322" s="34" cm="1">
        <f t="array" aca="1" ref="K322" ca="1">ROUND(_xlfn.IFS(E322&lt;=52, E322*50/52, E322&lt;=180, 50+(E322-52)*50/(180-52), E322&lt;=365, 100+(E322-180)*100/(365-180), E322&lt;=800, 200+(E322-365)*100/(800-365), TRUE, 300+(E322-800)*100/(1200-800)), 1)</f>
        <v>45.2</v>
      </c>
      <c r="L322" s="35" cm="1">
        <f t="array" aca="1" ref="L322" ca="1">ROUND(_xlfn.IFS(F322&lt;=4000,F322*50/4000,F322&lt;=8000,50+(F322-4000)*50/(8000-4000),F322&lt;=15000,100+(F322-8000)*100/(15000-8000),F322&lt;=30000,200+(F322-15000)*100/(30000-15000),TRUE,300+(F322-30000)*100/(45000-30000)),3)</f>
        <v>0.16300000000000001</v>
      </c>
      <c r="M322" s="34" cm="1">
        <f t="array" aca="1" ref="M322" ca="1">ROUND(_xlfn.IFS(G322&lt;=120,G322*50/120,G322&lt;=235,50+(G322-120)*50/(235-120),G322&lt;=400,100+(G322-235)*100/(400-235),G322&lt;=800,200+(G322-400)*100/(800-400),TRUE,300+(G322-800)*100/(1000-800)),1)</f>
        <v>11.3</v>
      </c>
      <c r="N322" s="35" cm="1">
        <f t="array" aca="1" ref="N322" ca="1">ROUND(_xlfn.IFS(H322&lt;=80,H322*50/80,H322&lt;=200,50+(H322-80)*50/(200-80),H322&lt;=1130,100+(H322-200)*100/(1130-200),H322&lt;=2260,200+(H322-1130)*100/(2260-1130),TRUE,300+(H322-2260)*100/(3000-2260)),1)</f>
        <v>18.100000000000001</v>
      </c>
      <c r="O322" s="32">
        <f t="shared" ca="1" si="9"/>
        <v>106.9</v>
      </c>
      <c r="P322" s="33" t="str">
        <f t="shared" ca="1" si="10"/>
        <v>PM2,5</v>
      </c>
      <c r="Q322" s="42" t="str" cm="1">
        <f t="array" aca="1" ref="Q322" ca="1">_xlfn.IFS(O322&lt;=50,"Baik", O322&lt;=100,"Sedang", O322&lt;=200,"Tidak Sehat", O322&lt;=300,"Sangat Tidak Sehat", TRUE,"Berbahaya")</f>
        <v>Tidak Sehat</v>
      </c>
    </row>
    <row r="323" spans="1:17" x14ac:dyDescent="0.25">
      <c r="A323" s="41">
        <v>202310</v>
      </c>
      <c r="B323" s="33" t="s">
        <v>334</v>
      </c>
      <c r="C323" s="32">
        <f ca="1">ROUND('PM10'!$H$8*(-LN(1-RAND()))^(1/'PM10'!$H$7),0)</f>
        <v>64</v>
      </c>
      <c r="D323" s="35">
        <f ca="1">ROUND('PM2,5'!$H$8*(-LN(1-RAND()))^(1/'PM2,5'!$H$7),0)</f>
        <v>77</v>
      </c>
      <c r="E323" s="32">
        <f ca="1">ROUND(_xlfn.NORM.INV(RAND(),'SO2'!$H$4,'SO2'!$H$6),0)</f>
        <v>39</v>
      </c>
      <c r="F323" s="33">
        <f ca="1">ROUND(_xlfn.NORM.INV(RAND(),CO!$H$4,CO!$H$6),0)</f>
        <v>12</v>
      </c>
      <c r="G323" s="34">
        <f ca="1">ROUND('O3'!$H$8*(-LN(1-RAND()))^(1/'O3'!$H$7),0)</f>
        <v>10</v>
      </c>
      <c r="H323" s="33">
        <f ca="1">ROUND(_xlfn.NORM.INV(RAND(),'NO2'!$H$4,'NO2'!$H$6),0)</f>
        <v>22</v>
      </c>
      <c r="I323" s="34" cm="1">
        <f t="array" aca="1" ref="I323" ca="1">ROUND(_xlfn.IFS(C323&lt;=50, C323, C323&lt;=150, 50+(C323-50)*50/(150-50), C323&lt;=350, 100+(C323-150)*100/(350-150), C323&lt;=420, 200+(C323-350)*100/(420-350), TRUE, 300+(C323-420)*100/(500-420)), 1)</f>
        <v>57</v>
      </c>
      <c r="J323" s="35" cm="1">
        <f t="array" aca="1" ref="J323" ca="1">ROUND(_xlfn.IFS(D323&lt;=15.5, D323*50/15.5, D323&lt;=55.4, 50+(D323-15.5)*50/(55.4-15.5), D323&lt;=150.4, 100+(D323-55.4)*100/(150.4-55.4), D323&lt;=250.4, 200+(D323-150.4)*100/(250.4-150.4), TRUE, 300+(D323-250.4)*100/(500-250.4)), 1)</f>
        <v>122.7</v>
      </c>
      <c r="K323" s="34" cm="1">
        <f t="array" aca="1" ref="K323" ca="1">ROUND(_xlfn.IFS(E323&lt;=52, E323*50/52, E323&lt;=180, 50+(E323-52)*50/(180-52), E323&lt;=365, 100+(E323-180)*100/(365-180), E323&lt;=800, 200+(E323-365)*100/(800-365), TRUE, 300+(E323-800)*100/(1200-800)), 1)</f>
        <v>37.5</v>
      </c>
      <c r="L323" s="35" cm="1">
        <f t="array" aca="1" ref="L323" ca="1">ROUND(_xlfn.IFS(F323&lt;=4000,F323*50/4000,F323&lt;=8000,50+(F323-4000)*50/(8000-4000),F323&lt;=15000,100+(F323-8000)*100/(15000-8000),F323&lt;=30000,200+(F323-15000)*100/(30000-15000),TRUE,300+(F323-30000)*100/(45000-30000)),3)</f>
        <v>0.15</v>
      </c>
      <c r="M323" s="34" cm="1">
        <f t="array" aca="1" ref="M323" ca="1">ROUND(_xlfn.IFS(G323&lt;=120,G323*50/120,G323&lt;=235,50+(G323-120)*50/(235-120),G323&lt;=400,100+(G323-235)*100/(400-235),G323&lt;=800,200+(G323-400)*100/(800-400),TRUE,300+(G323-800)*100/(1000-800)),1)</f>
        <v>4.2</v>
      </c>
      <c r="N323" s="35" cm="1">
        <f t="array" aca="1" ref="N323" ca="1">ROUND(_xlfn.IFS(H323&lt;=80,H323*50/80,H323&lt;=200,50+(H323-80)*50/(200-80),H323&lt;=1130,100+(H323-200)*100/(1130-200),H323&lt;=2260,200+(H323-1130)*100/(2260-1130),TRUE,300+(H323-2260)*100/(3000-2260)),1)</f>
        <v>13.8</v>
      </c>
      <c r="O323" s="32">
        <f t="shared" ref="O323:O366" ca="1" si="11">MAX(I323:N323)</f>
        <v>122.7</v>
      </c>
      <c r="P323" s="33" t="str">
        <f t="shared" ref="P323:P366" ca="1" si="12">SUBSTITUTE(INDEX($I$1:$N$1,MATCH(O323,I323:N323,0)),"ISPU ","")</f>
        <v>PM2,5</v>
      </c>
      <c r="Q323" s="42" t="str" cm="1">
        <f t="array" aca="1" ref="Q323" ca="1">_xlfn.IFS(O323&lt;=50,"Baik", O323&lt;=100,"Sedang", O323&lt;=200,"Tidak Sehat", O323&lt;=300,"Sangat Tidak Sehat", TRUE,"Berbahaya")</f>
        <v>Tidak Sehat</v>
      </c>
    </row>
    <row r="324" spans="1:17" x14ac:dyDescent="0.25">
      <c r="A324" s="41">
        <v>202310</v>
      </c>
      <c r="B324" s="33" t="s">
        <v>335</v>
      </c>
      <c r="C324" s="32">
        <f ca="1">ROUND('PM10'!$H$8*(-LN(1-RAND()))^(1/'PM10'!$H$7),0)</f>
        <v>62</v>
      </c>
      <c r="D324" s="35">
        <f ca="1">ROUND('PM2,5'!$H$8*(-LN(1-RAND()))^(1/'PM2,5'!$H$7),0)</f>
        <v>58</v>
      </c>
      <c r="E324" s="32">
        <f ca="1">ROUND(_xlfn.NORM.INV(RAND(),'SO2'!$H$4,'SO2'!$H$6),0)</f>
        <v>45</v>
      </c>
      <c r="F324" s="33">
        <f ca="1">ROUND(_xlfn.NORM.INV(RAND(),CO!$H$4,CO!$H$6),0)</f>
        <v>14</v>
      </c>
      <c r="G324" s="34">
        <f ca="1">ROUND('O3'!$H$8*(-LN(1-RAND()))^(1/'O3'!$H$7),0)</f>
        <v>33</v>
      </c>
      <c r="H324" s="33">
        <f ca="1">ROUND(_xlfn.NORM.INV(RAND(),'NO2'!$H$4,'NO2'!$H$6),0)</f>
        <v>24</v>
      </c>
      <c r="I324" s="34" cm="1">
        <f t="array" aca="1" ref="I324" ca="1">ROUND(_xlfn.IFS(C324&lt;=50, C324, C324&lt;=150, 50+(C324-50)*50/(150-50), C324&lt;=350, 100+(C324-150)*100/(350-150), C324&lt;=420, 200+(C324-350)*100/(420-350), TRUE, 300+(C324-420)*100/(500-420)), 1)</f>
        <v>56</v>
      </c>
      <c r="J324" s="35" cm="1">
        <f t="array" aca="1" ref="J324" ca="1">ROUND(_xlfn.IFS(D324&lt;=15.5, D324*50/15.5, D324&lt;=55.4, 50+(D324-15.5)*50/(55.4-15.5), D324&lt;=150.4, 100+(D324-55.4)*100/(150.4-55.4), D324&lt;=250.4, 200+(D324-150.4)*100/(250.4-150.4), TRUE, 300+(D324-250.4)*100/(500-250.4)), 1)</f>
        <v>102.7</v>
      </c>
      <c r="K324" s="34" cm="1">
        <f t="array" aca="1" ref="K324" ca="1">ROUND(_xlfn.IFS(E324&lt;=52, E324*50/52, E324&lt;=180, 50+(E324-52)*50/(180-52), E324&lt;=365, 100+(E324-180)*100/(365-180), E324&lt;=800, 200+(E324-365)*100/(800-365), TRUE, 300+(E324-800)*100/(1200-800)), 1)</f>
        <v>43.3</v>
      </c>
      <c r="L324" s="35" cm="1">
        <f t="array" aca="1" ref="L324" ca="1">ROUND(_xlfn.IFS(F324&lt;=4000,F324*50/4000,F324&lt;=8000,50+(F324-4000)*50/(8000-4000),F324&lt;=15000,100+(F324-8000)*100/(15000-8000),F324&lt;=30000,200+(F324-15000)*100/(30000-15000),TRUE,300+(F324-30000)*100/(45000-30000)),3)</f>
        <v>0.17499999999999999</v>
      </c>
      <c r="M324" s="34" cm="1">
        <f t="array" aca="1" ref="M324" ca="1">ROUND(_xlfn.IFS(G324&lt;=120,G324*50/120,G324&lt;=235,50+(G324-120)*50/(235-120),G324&lt;=400,100+(G324-235)*100/(400-235),G324&lt;=800,200+(G324-400)*100/(800-400),TRUE,300+(G324-800)*100/(1000-800)),1)</f>
        <v>13.8</v>
      </c>
      <c r="N324" s="35" cm="1">
        <f t="array" aca="1" ref="N324" ca="1">ROUND(_xlfn.IFS(H324&lt;=80,H324*50/80,H324&lt;=200,50+(H324-80)*50/(200-80),H324&lt;=1130,100+(H324-200)*100/(1130-200),H324&lt;=2260,200+(H324-1130)*100/(2260-1130),TRUE,300+(H324-2260)*100/(3000-2260)),1)</f>
        <v>15</v>
      </c>
      <c r="O324" s="32">
        <f t="shared" ca="1" si="11"/>
        <v>102.7</v>
      </c>
      <c r="P324" s="33" t="str">
        <f t="shared" ca="1" si="12"/>
        <v>PM2,5</v>
      </c>
      <c r="Q324" s="42" t="str" cm="1">
        <f t="array" aca="1" ref="Q324" ca="1">_xlfn.IFS(O324&lt;=50,"Baik", O324&lt;=100,"Sedang", O324&lt;=200,"Tidak Sehat", O324&lt;=300,"Sangat Tidak Sehat", TRUE,"Berbahaya")</f>
        <v>Tidak Sehat</v>
      </c>
    </row>
    <row r="325" spans="1:17" x14ac:dyDescent="0.25">
      <c r="A325" s="41">
        <v>202310</v>
      </c>
      <c r="B325" s="33" t="s">
        <v>336</v>
      </c>
      <c r="C325" s="32">
        <f ca="1">ROUND('PM10'!$H$8*(-LN(1-RAND()))^(1/'PM10'!$H$7),0)</f>
        <v>72</v>
      </c>
      <c r="D325" s="35">
        <f ca="1">ROUND('PM2,5'!$H$8*(-LN(1-RAND()))^(1/'PM2,5'!$H$7),0)</f>
        <v>55</v>
      </c>
      <c r="E325" s="32">
        <f ca="1">ROUND(_xlfn.NORM.INV(RAND(),'SO2'!$H$4,'SO2'!$H$6),0)</f>
        <v>43</v>
      </c>
      <c r="F325" s="33">
        <f ca="1">ROUND(_xlfn.NORM.INV(RAND(),CO!$H$4,CO!$H$6),0)</f>
        <v>10</v>
      </c>
      <c r="G325" s="34">
        <f ca="1">ROUND('O3'!$H$8*(-LN(1-RAND()))^(1/'O3'!$H$7),0)</f>
        <v>41</v>
      </c>
      <c r="H325" s="33">
        <f ca="1">ROUND(_xlfn.NORM.INV(RAND(),'NO2'!$H$4,'NO2'!$H$6),0)</f>
        <v>26</v>
      </c>
      <c r="I325" s="34" cm="1">
        <f t="array" aca="1" ref="I325" ca="1">ROUND(_xlfn.IFS(C325&lt;=50, C325, C325&lt;=150, 50+(C325-50)*50/(150-50), C325&lt;=350, 100+(C325-150)*100/(350-150), C325&lt;=420, 200+(C325-350)*100/(420-350), TRUE, 300+(C325-420)*100/(500-420)), 1)</f>
        <v>61</v>
      </c>
      <c r="J325" s="35" cm="1">
        <f t="array" aca="1" ref="J325" ca="1">ROUND(_xlfn.IFS(D325&lt;=15.5, D325*50/15.5, D325&lt;=55.4, 50+(D325-15.5)*50/(55.4-15.5), D325&lt;=150.4, 100+(D325-55.4)*100/(150.4-55.4), D325&lt;=250.4, 200+(D325-150.4)*100/(250.4-150.4), TRUE, 300+(D325-250.4)*100/(500-250.4)), 1)</f>
        <v>99.5</v>
      </c>
      <c r="K325" s="34" cm="1">
        <f t="array" aca="1" ref="K325" ca="1">ROUND(_xlfn.IFS(E325&lt;=52, E325*50/52, E325&lt;=180, 50+(E325-52)*50/(180-52), E325&lt;=365, 100+(E325-180)*100/(365-180), E325&lt;=800, 200+(E325-365)*100/(800-365), TRUE, 300+(E325-800)*100/(1200-800)), 1)</f>
        <v>41.3</v>
      </c>
      <c r="L325" s="35" cm="1">
        <f t="array" aca="1" ref="L325" ca="1">ROUND(_xlfn.IFS(F325&lt;=4000,F325*50/4000,F325&lt;=8000,50+(F325-4000)*50/(8000-4000),F325&lt;=15000,100+(F325-8000)*100/(15000-8000),F325&lt;=30000,200+(F325-15000)*100/(30000-15000),TRUE,300+(F325-30000)*100/(45000-30000)),3)</f>
        <v>0.125</v>
      </c>
      <c r="M325" s="34" cm="1">
        <f t="array" aca="1" ref="M325" ca="1">ROUND(_xlfn.IFS(G325&lt;=120,G325*50/120,G325&lt;=235,50+(G325-120)*50/(235-120),G325&lt;=400,100+(G325-235)*100/(400-235),G325&lt;=800,200+(G325-400)*100/(800-400),TRUE,300+(G325-800)*100/(1000-800)),1)</f>
        <v>17.100000000000001</v>
      </c>
      <c r="N325" s="35" cm="1">
        <f t="array" aca="1" ref="N325" ca="1">ROUND(_xlfn.IFS(H325&lt;=80,H325*50/80,H325&lt;=200,50+(H325-80)*50/(200-80),H325&lt;=1130,100+(H325-200)*100/(1130-200),H325&lt;=2260,200+(H325-1130)*100/(2260-1130),TRUE,300+(H325-2260)*100/(3000-2260)),1)</f>
        <v>16.3</v>
      </c>
      <c r="O325" s="32">
        <f t="shared" ca="1" si="11"/>
        <v>99.5</v>
      </c>
      <c r="P325" s="33" t="str">
        <f t="shared" ca="1" si="12"/>
        <v>PM2,5</v>
      </c>
      <c r="Q325" s="42" t="str" cm="1">
        <f t="array" aca="1" ref="Q325" ca="1">_xlfn.IFS(O325&lt;=50,"Baik", O325&lt;=100,"Sedang", O325&lt;=200,"Tidak Sehat", O325&lt;=300,"Sangat Tidak Sehat", TRUE,"Berbahaya")</f>
        <v>Sedang</v>
      </c>
    </row>
    <row r="326" spans="1:17" x14ac:dyDescent="0.25">
      <c r="A326" s="41">
        <v>202310</v>
      </c>
      <c r="B326" s="33" t="s">
        <v>337</v>
      </c>
      <c r="C326" s="32">
        <f ca="1">ROUND('PM10'!$H$8*(-LN(1-RAND()))^(1/'PM10'!$H$7),0)</f>
        <v>50</v>
      </c>
      <c r="D326" s="35">
        <f ca="1">ROUND('PM2,5'!$H$8*(-LN(1-RAND()))^(1/'PM2,5'!$H$7),0)</f>
        <v>64</v>
      </c>
      <c r="E326" s="32">
        <f ca="1">ROUND(_xlfn.NORM.INV(RAND(),'SO2'!$H$4,'SO2'!$H$6),0)</f>
        <v>38</v>
      </c>
      <c r="F326" s="33">
        <f ca="1">ROUND(_xlfn.NORM.INV(RAND(),CO!$H$4,CO!$H$6),0)</f>
        <v>12</v>
      </c>
      <c r="G326" s="34">
        <f ca="1">ROUND('O3'!$H$8*(-LN(1-RAND()))^(1/'O3'!$H$7),0)</f>
        <v>36</v>
      </c>
      <c r="H326" s="33">
        <f ca="1">ROUND(_xlfn.NORM.INV(RAND(),'NO2'!$H$4,'NO2'!$H$6),0)</f>
        <v>36</v>
      </c>
      <c r="I326" s="34" cm="1">
        <f t="array" aca="1" ref="I326" ca="1">ROUND(_xlfn.IFS(C326&lt;=50, C326, C326&lt;=150, 50+(C326-50)*50/(150-50), C326&lt;=350, 100+(C326-150)*100/(350-150), C326&lt;=420, 200+(C326-350)*100/(420-350), TRUE, 300+(C326-420)*100/(500-420)), 1)</f>
        <v>50</v>
      </c>
      <c r="J326" s="35" cm="1">
        <f t="array" aca="1" ref="J326" ca="1">ROUND(_xlfn.IFS(D326&lt;=15.5, D326*50/15.5, D326&lt;=55.4, 50+(D326-15.5)*50/(55.4-15.5), D326&lt;=150.4, 100+(D326-55.4)*100/(150.4-55.4), D326&lt;=250.4, 200+(D326-150.4)*100/(250.4-150.4), TRUE, 300+(D326-250.4)*100/(500-250.4)), 1)</f>
        <v>109.1</v>
      </c>
      <c r="K326" s="34" cm="1">
        <f t="array" aca="1" ref="K326" ca="1">ROUND(_xlfn.IFS(E326&lt;=52, E326*50/52, E326&lt;=180, 50+(E326-52)*50/(180-52), E326&lt;=365, 100+(E326-180)*100/(365-180), E326&lt;=800, 200+(E326-365)*100/(800-365), TRUE, 300+(E326-800)*100/(1200-800)), 1)</f>
        <v>36.5</v>
      </c>
      <c r="L326" s="35" cm="1">
        <f t="array" aca="1" ref="L326" ca="1">ROUND(_xlfn.IFS(F326&lt;=4000,F326*50/4000,F326&lt;=8000,50+(F326-4000)*50/(8000-4000),F326&lt;=15000,100+(F326-8000)*100/(15000-8000),F326&lt;=30000,200+(F326-15000)*100/(30000-15000),TRUE,300+(F326-30000)*100/(45000-30000)),3)</f>
        <v>0.15</v>
      </c>
      <c r="M326" s="34" cm="1">
        <f t="array" aca="1" ref="M326" ca="1">ROUND(_xlfn.IFS(G326&lt;=120,G326*50/120,G326&lt;=235,50+(G326-120)*50/(235-120),G326&lt;=400,100+(G326-235)*100/(400-235),G326&lt;=800,200+(G326-400)*100/(800-400),TRUE,300+(G326-800)*100/(1000-800)),1)</f>
        <v>15</v>
      </c>
      <c r="N326" s="35" cm="1">
        <f t="array" aca="1" ref="N326" ca="1">ROUND(_xlfn.IFS(H326&lt;=80,H326*50/80,H326&lt;=200,50+(H326-80)*50/(200-80),H326&lt;=1130,100+(H326-200)*100/(1130-200),H326&lt;=2260,200+(H326-1130)*100/(2260-1130),TRUE,300+(H326-2260)*100/(3000-2260)),1)</f>
        <v>22.5</v>
      </c>
      <c r="O326" s="32">
        <f t="shared" ca="1" si="11"/>
        <v>109.1</v>
      </c>
      <c r="P326" s="33" t="str">
        <f t="shared" ca="1" si="12"/>
        <v>PM2,5</v>
      </c>
      <c r="Q326" s="42" t="str" cm="1">
        <f t="array" aca="1" ref="Q326" ca="1">_xlfn.IFS(O326&lt;=50,"Baik", O326&lt;=100,"Sedang", O326&lt;=200,"Tidak Sehat", O326&lt;=300,"Sangat Tidak Sehat", TRUE,"Berbahaya")</f>
        <v>Tidak Sehat</v>
      </c>
    </row>
    <row r="327" spans="1:17" x14ac:dyDescent="0.25">
      <c r="A327" s="41">
        <v>202310</v>
      </c>
      <c r="B327" s="33" t="s">
        <v>338</v>
      </c>
      <c r="C327" s="32">
        <f ca="1">ROUND('PM10'!$H$8*(-LN(1-RAND()))^(1/'PM10'!$H$7),0)</f>
        <v>34</v>
      </c>
      <c r="D327" s="35">
        <f ca="1">ROUND('PM2,5'!$H$8*(-LN(1-RAND()))^(1/'PM2,5'!$H$7),0)</f>
        <v>81</v>
      </c>
      <c r="E327" s="32">
        <f ca="1">ROUND(_xlfn.NORM.INV(RAND(),'SO2'!$H$4,'SO2'!$H$6),0)</f>
        <v>38</v>
      </c>
      <c r="F327" s="33">
        <f ca="1">ROUND(_xlfn.NORM.INV(RAND(),CO!$H$4,CO!$H$6),0)</f>
        <v>9</v>
      </c>
      <c r="G327" s="34">
        <f ca="1">ROUND('O3'!$H$8*(-LN(1-RAND()))^(1/'O3'!$H$7),0)</f>
        <v>36</v>
      </c>
      <c r="H327" s="33">
        <f ca="1">ROUND(_xlfn.NORM.INV(RAND(),'NO2'!$H$4,'NO2'!$H$6),0)</f>
        <v>32</v>
      </c>
      <c r="I327" s="34" cm="1">
        <f t="array" aca="1" ref="I327" ca="1">ROUND(_xlfn.IFS(C327&lt;=50, C327, C327&lt;=150, 50+(C327-50)*50/(150-50), C327&lt;=350, 100+(C327-150)*100/(350-150), C327&lt;=420, 200+(C327-350)*100/(420-350), TRUE, 300+(C327-420)*100/(500-420)), 1)</f>
        <v>34</v>
      </c>
      <c r="J327" s="35" cm="1">
        <f t="array" aca="1" ref="J327" ca="1">ROUND(_xlfn.IFS(D327&lt;=15.5, D327*50/15.5, D327&lt;=55.4, 50+(D327-15.5)*50/(55.4-15.5), D327&lt;=150.4, 100+(D327-55.4)*100/(150.4-55.4), D327&lt;=250.4, 200+(D327-150.4)*100/(250.4-150.4), TRUE, 300+(D327-250.4)*100/(500-250.4)), 1)</f>
        <v>126.9</v>
      </c>
      <c r="K327" s="34" cm="1">
        <f t="array" aca="1" ref="K327" ca="1">ROUND(_xlfn.IFS(E327&lt;=52, E327*50/52, E327&lt;=180, 50+(E327-52)*50/(180-52), E327&lt;=365, 100+(E327-180)*100/(365-180), E327&lt;=800, 200+(E327-365)*100/(800-365), TRUE, 300+(E327-800)*100/(1200-800)), 1)</f>
        <v>36.5</v>
      </c>
      <c r="L327" s="35" cm="1">
        <f t="array" aca="1" ref="L327" ca="1">ROUND(_xlfn.IFS(F327&lt;=4000,F327*50/4000,F327&lt;=8000,50+(F327-4000)*50/(8000-4000),F327&lt;=15000,100+(F327-8000)*100/(15000-8000),F327&lt;=30000,200+(F327-15000)*100/(30000-15000),TRUE,300+(F327-30000)*100/(45000-30000)),3)</f>
        <v>0.113</v>
      </c>
      <c r="M327" s="34" cm="1">
        <f t="array" aca="1" ref="M327" ca="1">ROUND(_xlfn.IFS(G327&lt;=120,G327*50/120,G327&lt;=235,50+(G327-120)*50/(235-120),G327&lt;=400,100+(G327-235)*100/(400-235),G327&lt;=800,200+(G327-400)*100/(800-400),TRUE,300+(G327-800)*100/(1000-800)),1)</f>
        <v>15</v>
      </c>
      <c r="N327" s="35" cm="1">
        <f t="array" aca="1" ref="N327" ca="1">ROUND(_xlfn.IFS(H327&lt;=80,H327*50/80,H327&lt;=200,50+(H327-80)*50/(200-80),H327&lt;=1130,100+(H327-200)*100/(1130-200),H327&lt;=2260,200+(H327-1130)*100/(2260-1130),TRUE,300+(H327-2260)*100/(3000-2260)),1)</f>
        <v>20</v>
      </c>
      <c r="O327" s="32">
        <f t="shared" ca="1" si="11"/>
        <v>126.9</v>
      </c>
      <c r="P327" s="33" t="str">
        <f t="shared" ca="1" si="12"/>
        <v>PM2,5</v>
      </c>
      <c r="Q327" s="42" t="str" cm="1">
        <f t="array" aca="1" ref="Q327" ca="1">_xlfn.IFS(O327&lt;=50,"Baik", O327&lt;=100,"Sedang", O327&lt;=200,"Tidak Sehat", O327&lt;=300,"Sangat Tidak Sehat", TRUE,"Berbahaya")</f>
        <v>Tidak Sehat</v>
      </c>
    </row>
    <row r="328" spans="1:17" x14ac:dyDescent="0.25">
      <c r="A328" s="41">
        <v>202310</v>
      </c>
      <c r="B328" s="33" t="s">
        <v>339</v>
      </c>
      <c r="C328" s="32">
        <f ca="1">ROUND('PM10'!$H$8*(-LN(1-RAND()))^(1/'PM10'!$H$7),0)</f>
        <v>64</v>
      </c>
      <c r="D328" s="35">
        <f ca="1">ROUND('PM2,5'!$H$8*(-LN(1-RAND()))^(1/'PM2,5'!$H$7),0)</f>
        <v>92</v>
      </c>
      <c r="E328" s="32">
        <f ca="1">ROUND(_xlfn.NORM.INV(RAND(),'SO2'!$H$4,'SO2'!$H$6),0)</f>
        <v>39</v>
      </c>
      <c r="F328" s="33">
        <f ca="1">ROUND(_xlfn.NORM.INV(RAND(),CO!$H$4,CO!$H$6),0)</f>
        <v>10</v>
      </c>
      <c r="G328" s="34">
        <f ca="1">ROUND('O3'!$H$8*(-LN(1-RAND()))^(1/'O3'!$H$7),0)</f>
        <v>15</v>
      </c>
      <c r="H328" s="33">
        <f ca="1">ROUND(_xlfn.NORM.INV(RAND(),'NO2'!$H$4,'NO2'!$H$6),0)</f>
        <v>11</v>
      </c>
      <c r="I328" s="34" cm="1">
        <f t="array" aca="1" ref="I328" ca="1">ROUND(_xlfn.IFS(C328&lt;=50, C328, C328&lt;=150, 50+(C328-50)*50/(150-50), C328&lt;=350, 100+(C328-150)*100/(350-150), C328&lt;=420, 200+(C328-350)*100/(420-350), TRUE, 300+(C328-420)*100/(500-420)), 1)</f>
        <v>57</v>
      </c>
      <c r="J328" s="35" cm="1">
        <f t="array" aca="1" ref="J328" ca="1">ROUND(_xlfn.IFS(D328&lt;=15.5, D328*50/15.5, D328&lt;=55.4, 50+(D328-15.5)*50/(55.4-15.5), D328&lt;=150.4, 100+(D328-55.4)*100/(150.4-55.4), D328&lt;=250.4, 200+(D328-150.4)*100/(250.4-150.4), TRUE, 300+(D328-250.4)*100/(500-250.4)), 1)</f>
        <v>138.5</v>
      </c>
      <c r="K328" s="34" cm="1">
        <f t="array" aca="1" ref="K328" ca="1">ROUND(_xlfn.IFS(E328&lt;=52, E328*50/52, E328&lt;=180, 50+(E328-52)*50/(180-52), E328&lt;=365, 100+(E328-180)*100/(365-180), E328&lt;=800, 200+(E328-365)*100/(800-365), TRUE, 300+(E328-800)*100/(1200-800)), 1)</f>
        <v>37.5</v>
      </c>
      <c r="L328" s="35" cm="1">
        <f t="array" aca="1" ref="L328" ca="1">ROUND(_xlfn.IFS(F328&lt;=4000,F328*50/4000,F328&lt;=8000,50+(F328-4000)*50/(8000-4000),F328&lt;=15000,100+(F328-8000)*100/(15000-8000),F328&lt;=30000,200+(F328-15000)*100/(30000-15000),TRUE,300+(F328-30000)*100/(45000-30000)),3)</f>
        <v>0.125</v>
      </c>
      <c r="M328" s="34" cm="1">
        <f t="array" aca="1" ref="M328" ca="1">ROUND(_xlfn.IFS(G328&lt;=120,G328*50/120,G328&lt;=235,50+(G328-120)*50/(235-120),G328&lt;=400,100+(G328-235)*100/(400-235),G328&lt;=800,200+(G328-400)*100/(800-400),TRUE,300+(G328-800)*100/(1000-800)),1)</f>
        <v>6.3</v>
      </c>
      <c r="N328" s="35" cm="1">
        <f t="array" aca="1" ref="N328" ca="1">ROUND(_xlfn.IFS(H328&lt;=80,H328*50/80,H328&lt;=200,50+(H328-80)*50/(200-80),H328&lt;=1130,100+(H328-200)*100/(1130-200),H328&lt;=2260,200+(H328-1130)*100/(2260-1130),TRUE,300+(H328-2260)*100/(3000-2260)),1)</f>
        <v>6.9</v>
      </c>
      <c r="O328" s="32">
        <f t="shared" ca="1" si="11"/>
        <v>138.5</v>
      </c>
      <c r="P328" s="33" t="str">
        <f t="shared" ca="1" si="12"/>
        <v>PM2,5</v>
      </c>
      <c r="Q328" s="42" t="str" cm="1">
        <f t="array" aca="1" ref="Q328" ca="1">_xlfn.IFS(O328&lt;=50,"Baik", O328&lt;=100,"Sedang", O328&lt;=200,"Tidak Sehat", O328&lt;=300,"Sangat Tidak Sehat", TRUE,"Berbahaya")</f>
        <v>Tidak Sehat</v>
      </c>
    </row>
    <row r="329" spans="1:17" x14ac:dyDescent="0.25">
      <c r="A329" s="41">
        <v>202310</v>
      </c>
      <c r="B329" s="33" t="s">
        <v>340</v>
      </c>
      <c r="C329" s="32">
        <f ca="1">ROUND('PM10'!$H$8*(-LN(1-RAND()))^(1/'PM10'!$H$7),0)</f>
        <v>67</v>
      </c>
      <c r="D329" s="35">
        <f ca="1">ROUND('PM2,5'!$H$8*(-LN(1-RAND()))^(1/'PM2,5'!$H$7),0)</f>
        <v>89</v>
      </c>
      <c r="E329" s="32">
        <f ca="1">ROUND(_xlfn.NORM.INV(RAND(),'SO2'!$H$4,'SO2'!$H$6),0)</f>
        <v>40</v>
      </c>
      <c r="F329" s="33">
        <f ca="1">ROUND(_xlfn.NORM.INV(RAND(),CO!$H$4,CO!$H$6),0)</f>
        <v>12</v>
      </c>
      <c r="G329" s="34">
        <f ca="1">ROUND('O3'!$H$8*(-LN(1-RAND()))^(1/'O3'!$H$7),0)</f>
        <v>34</v>
      </c>
      <c r="H329" s="33">
        <f ca="1">ROUND(_xlfn.NORM.INV(RAND(),'NO2'!$H$4,'NO2'!$H$6),0)</f>
        <v>19</v>
      </c>
      <c r="I329" s="34" cm="1">
        <f t="array" aca="1" ref="I329" ca="1">ROUND(_xlfn.IFS(C329&lt;=50, C329, C329&lt;=150, 50+(C329-50)*50/(150-50), C329&lt;=350, 100+(C329-150)*100/(350-150), C329&lt;=420, 200+(C329-350)*100/(420-350), TRUE, 300+(C329-420)*100/(500-420)), 1)</f>
        <v>58.5</v>
      </c>
      <c r="J329" s="35" cm="1">
        <f t="array" aca="1" ref="J329" ca="1">ROUND(_xlfn.IFS(D329&lt;=15.5, D329*50/15.5, D329&lt;=55.4, 50+(D329-15.5)*50/(55.4-15.5), D329&lt;=150.4, 100+(D329-55.4)*100/(150.4-55.4), D329&lt;=250.4, 200+(D329-150.4)*100/(250.4-150.4), TRUE, 300+(D329-250.4)*100/(500-250.4)), 1)</f>
        <v>135.4</v>
      </c>
      <c r="K329" s="34" cm="1">
        <f t="array" aca="1" ref="K329" ca="1">ROUND(_xlfn.IFS(E329&lt;=52, E329*50/52, E329&lt;=180, 50+(E329-52)*50/(180-52), E329&lt;=365, 100+(E329-180)*100/(365-180), E329&lt;=800, 200+(E329-365)*100/(800-365), TRUE, 300+(E329-800)*100/(1200-800)), 1)</f>
        <v>38.5</v>
      </c>
      <c r="L329" s="35" cm="1">
        <f t="array" aca="1" ref="L329" ca="1">ROUND(_xlfn.IFS(F329&lt;=4000,F329*50/4000,F329&lt;=8000,50+(F329-4000)*50/(8000-4000),F329&lt;=15000,100+(F329-8000)*100/(15000-8000),F329&lt;=30000,200+(F329-15000)*100/(30000-15000),TRUE,300+(F329-30000)*100/(45000-30000)),3)</f>
        <v>0.15</v>
      </c>
      <c r="M329" s="34" cm="1">
        <f t="array" aca="1" ref="M329" ca="1">ROUND(_xlfn.IFS(G329&lt;=120,G329*50/120,G329&lt;=235,50+(G329-120)*50/(235-120),G329&lt;=400,100+(G329-235)*100/(400-235),G329&lt;=800,200+(G329-400)*100/(800-400),TRUE,300+(G329-800)*100/(1000-800)),1)</f>
        <v>14.2</v>
      </c>
      <c r="N329" s="35" cm="1">
        <f t="array" aca="1" ref="N329" ca="1">ROUND(_xlfn.IFS(H329&lt;=80,H329*50/80,H329&lt;=200,50+(H329-80)*50/(200-80),H329&lt;=1130,100+(H329-200)*100/(1130-200),H329&lt;=2260,200+(H329-1130)*100/(2260-1130),TRUE,300+(H329-2260)*100/(3000-2260)),1)</f>
        <v>11.9</v>
      </c>
      <c r="O329" s="32">
        <f t="shared" ca="1" si="11"/>
        <v>135.4</v>
      </c>
      <c r="P329" s="33" t="str">
        <f t="shared" ca="1" si="12"/>
        <v>PM2,5</v>
      </c>
      <c r="Q329" s="42" t="str" cm="1">
        <f t="array" aca="1" ref="Q329" ca="1">_xlfn.IFS(O329&lt;=50,"Baik", O329&lt;=100,"Sedang", O329&lt;=200,"Tidak Sehat", O329&lt;=300,"Sangat Tidak Sehat", TRUE,"Berbahaya")</f>
        <v>Tidak Sehat</v>
      </c>
    </row>
    <row r="330" spans="1:17" x14ac:dyDescent="0.25">
      <c r="A330" s="41">
        <v>202310</v>
      </c>
      <c r="B330" s="33" t="s">
        <v>341</v>
      </c>
      <c r="C330" s="32">
        <f ca="1">ROUND('PM10'!$H$8*(-LN(1-RAND()))^(1/'PM10'!$H$7),0)</f>
        <v>57</v>
      </c>
      <c r="D330" s="35">
        <f ca="1">ROUND('PM2,5'!$H$8*(-LN(1-RAND()))^(1/'PM2,5'!$H$7),0)</f>
        <v>79</v>
      </c>
      <c r="E330" s="32">
        <f ca="1">ROUND(_xlfn.NORM.INV(RAND(),'SO2'!$H$4,'SO2'!$H$6),0)</f>
        <v>41</v>
      </c>
      <c r="F330" s="33">
        <f ca="1">ROUND(_xlfn.NORM.INV(RAND(),CO!$H$4,CO!$H$6),0)</f>
        <v>17</v>
      </c>
      <c r="G330" s="34">
        <f ca="1">ROUND('O3'!$H$8*(-LN(1-RAND()))^(1/'O3'!$H$7),0)</f>
        <v>37</v>
      </c>
      <c r="H330" s="33">
        <f ca="1">ROUND(_xlfn.NORM.INV(RAND(),'NO2'!$H$4,'NO2'!$H$6),0)</f>
        <v>36</v>
      </c>
      <c r="I330" s="34" cm="1">
        <f t="array" aca="1" ref="I330" ca="1">ROUND(_xlfn.IFS(C330&lt;=50, C330, C330&lt;=150, 50+(C330-50)*50/(150-50), C330&lt;=350, 100+(C330-150)*100/(350-150), C330&lt;=420, 200+(C330-350)*100/(420-350), TRUE, 300+(C330-420)*100/(500-420)), 1)</f>
        <v>53.5</v>
      </c>
      <c r="J330" s="35" cm="1">
        <f t="array" aca="1" ref="J330" ca="1">ROUND(_xlfn.IFS(D330&lt;=15.5, D330*50/15.5, D330&lt;=55.4, 50+(D330-15.5)*50/(55.4-15.5), D330&lt;=150.4, 100+(D330-55.4)*100/(150.4-55.4), D330&lt;=250.4, 200+(D330-150.4)*100/(250.4-150.4), TRUE, 300+(D330-250.4)*100/(500-250.4)), 1)</f>
        <v>124.8</v>
      </c>
      <c r="K330" s="34" cm="1">
        <f t="array" aca="1" ref="K330" ca="1">ROUND(_xlfn.IFS(E330&lt;=52, E330*50/52, E330&lt;=180, 50+(E330-52)*50/(180-52), E330&lt;=365, 100+(E330-180)*100/(365-180), E330&lt;=800, 200+(E330-365)*100/(800-365), TRUE, 300+(E330-800)*100/(1200-800)), 1)</f>
        <v>39.4</v>
      </c>
      <c r="L330" s="35" cm="1">
        <f t="array" aca="1" ref="L330" ca="1">ROUND(_xlfn.IFS(F330&lt;=4000,F330*50/4000,F330&lt;=8000,50+(F330-4000)*50/(8000-4000),F330&lt;=15000,100+(F330-8000)*100/(15000-8000),F330&lt;=30000,200+(F330-15000)*100/(30000-15000),TRUE,300+(F330-30000)*100/(45000-30000)),3)</f>
        <v>0.21299999999999999</v>
      </c>
      <c r="M330" s="34" cm="1">
        <f t="array" aca="1" ref="M330" ca="1">ROUND(_xlfn.IFS(G330&lt;=120,G330*50/120,G330&lt;=235,50+(G330-120)*50/(235-120),G330&lt;=400,100+(G330-235)*100/(400-235),G330&lt;=800,200+(G330-400)*100/(800-400),TRUE,300+(G330-800)*100/(1000-800)),1)</f>
        <v>15.4</v>
      </c>
      <c r="N330" s="35" cm="1">
        <f t="array" aca="1" ref="N330" ca="1">ROUND(_xlfn.IFS(H330&lt;=80,H330*50/80,H330&lt;=200,50+(H330-80)*50/(200-80),H330&lt;=1130,100+(H330-200)*100/(1130-200),H330&lt;=2260,200+(H330-1130)*100/(2260-1130),TRUE,300+(H330-2260)*100/(3000-2260)),1)</f>
        <v>22.5</v>
      </c>
      <c r="O330" s="32">
        <f t="shared" ca="1" si="11"/>
        <v>124.8</v>
      </c>
      <c r="P330" s="33" t="str">
        <f t="shared" ca="1" si="12"/>
        <v>PM2,5</v>
      </c>
      <c r="Q330" s="42" t="str" cm="1">
        <f t="array" aca="1" ref="Q330" ca="1">_xlfn.IFS(O330&lt;=50,"Baik", O330&lt;=100,"Sedang", O330&lt;=200,"Tidak Sehat", O330&lt;=300,"Sangat Tidak Sehat", TRUE,"Berbahaya")</f>
        <v>Tidak Sehat</v>
      </c>
    </row>
    <row r="331" spans="1:17" x14ac:dyDescent="0.25">
      <c r="A331" s="41">
        <v>202310</v>
      </c>
      <c r="B331" s="33" t="s">
        <v>342</v>
      </c>
      <c r="C331" s="32">
        <f ca="1">ROUND('PM10'!$H$8*(-LN(1-RAND()))^(1/'PM10'!$H$7),0)</f>
        <v>44</v>
      </c>
      <c r="D331" s="35">
        <f ca="1">ROUND('PM2,5'!$H$8*(-LN(1-RAND()))^(1/'PM2,5'!$H$7),0)</f>
        <v>108</v>
      </c>
      <c r="E331" s="32">
        <f ca="1">ROUND(_xlfn.NORM.INV(RAND(),'SO2'!$H$4,'SO2'!$H$6),0)</f>
        <v>55</v>
      </c>
      <c r="F331" s="33">
        <f ca="1">ROUND(_xlfn.NORM.INV(RAND(),CO!$H$4,CO!$H$6),0)</f>
        <v>13</v>
      </c>
      <c r="G331" s="34">
        <f ca="1">ROUND('O3'!$H$8*(-LN(1-RAND()))^(1/'O3'!$H$7),0)</f>
        <v>17</v>
      </c>
      <c r="H331" s="33">
        <f ca="1">ROUND(_xlfn.NORM.INV(RAND(),'NO2'!$H$4,'NO2'!$H$6),0)</f>
        <v>20</v>
      </c>
      <c r="I331" s="34" cm="1">
        <f t="array" aca="1" ref="I331" ca="1">ROUND(_xlfn.IFS(C331&lt;=50, C331, C331&lt;=150, 50+(C331-50)*50/(150-50), C331&lt;=350, 100+(C331-150)*100/(350-150), C331&lt;=420, 200+(C331-350)*100/(420-350), TRUE, 300+(C331-420)*100/(500-420)), 1)</f>
        <v>44</v>
      </c>
      <c r="J331" s="35" cm="1">
        <f t="array" aca="1" ref="J331" ca="1">ROUND(_xlfn.IFS(D331&lt;=15.5, D331*50/15.5, D331&lt;=55.4, 50+(D331-15.5)*50/(55.4-15.5), D331&lt;=150.4, 100+(D331-55.4)*100/(150.4-55.4), D331&lt;=250.4, 200+(D331-150.4)*100/(250.4-150.4), TRUE, 300+(D331-250.4)*100/(500-250.4)), 1)</f>
        <v>155.4</v>
      </c>
      <c r="K331" s="34" cm="1">
        <f t="array" aca="1" ref="K331" ca="1">ROUND(_xlfn.IFS(E331&lt;=52, E331*50/52, E331&lt;=180, 50+(E331-52)*50/(180-52), E331&lt;=365, 100+(E331-180)*100/(365-180), E331&lt;=800, 200+(E331-365)*100/(800-365), TRUE, 300+(E331-800)*100/(1200-800)), 1)</f>
        <v>51.2</v>
      </c>
      <c r="L331" s="35" cm="1">
        <f t="array" aca="1" ref="L331" ca="1">ROUND(_xlfn.IFS(F331&lt;=4000,F331*50/4000,F331&lt;=8000,50+(F331-4000)*50/(8000-4000),F331&lt;=15000,100+(F331-8000)*100/(15000-8000),F331&lt;=30000,200+(F331-15000)*100/(30000-15000),TRUE,300+(F331-30000)*100/(45000-30000)),3)</f>
        <v>0.16300000000000001</v>
      </c>
      <c r="M331" s="34" cm="1">
        <f t="array" aca="1" ref="M331" ca="1">ROUND(_xlfn.IFS(G331&lt;=120,G331*50/120,G331&lt;=235,50+(G331-120)*50/(235-120),G331&lt;=400,100+(G331-235)*100/(400-235),G331&lt;=800,200+(G331-400)*100/(800-400),TRUE,300+(G331-800)*100/(1000-800)),1)</f>
        <v>7.1</v>
      </c>
      <c r="N331" s="35" cm="1">
        <f t="array" aca="1" ref="N331" ca="1">ROUND(_xlfn.IFS(H331&lt;=80,H331*50/80,H331&lt;=200,50+(H331-80)*50/(200-80),H331&lt;=1130,100+(H331-200)*100/(1130-200),H331&lt;=2260,200+(H331-1130)*100/(2260-1130),TRUE,300+(H331-2260)*100/(3000-2260)),1)</f>
        <v>12.5</v>
      </c>
      <c r="O331" s="32">
        <f t="shared" ca="1" si="11"/>
        <v>155.4</v>
      </c>
      <c r="P331" s="33" t="str">
        <f t="shared" ca="1" si="12"/>
        <v>PM2,5</v>
      </c>
      <c r="Q331" s="42" t="str" cm="1">
        <f t="array" aca="1" ref="Q331" ca="1">_xlfn.IFS(O331&lt;=50,"Baik", O331&lt;=100,"Sedang", O331&lt;=200,"Tidak Sehat", O331&lt;=300,"Sangat Tidak Sehat", TRUE,"Berbahaya")</f>
        <v>Tidak Sehat</v>
      </c>
    </row>
    <row r="332" spans="1:17" x14ac:dyDescent="0.25">
      <c r="A332" s="41">
        <v>202310</v>
      </c>
      <c r="B332" s="33" t="s">
        <v>343</v>
      </c>
      <c r="C332" s="32">
        <f ca="1">ROUND('PM10'!$H$8*(-LN(1-RAND()))^(1/'PM10'!$H$7),0)</f>
        <v>37</v>
      </c>
      <c r="D332" s="35">
        <f ca="1">ROUND('PM2,5'!$H$8*(-LN(1-RAND()))^(1/'PM2,5'!$H$7),0)</f>
        <v>79</v>
      </c>
      <c r="E332" s="32">
        <f ca="1">ROUND(_xlfn.NORM.INV(RAND(),'SO2'!$H$4,'SO2'!$H$6),0)</f>
        <v>44</v>
      </c>
      <c r="F332" s="33">
        <f ca="1">ROUND(_xlfn.NORM.INV(RAND(),CO!$H$4,CO!$H$6),0)</f>
        <v>9</v>
      </c>
      <c r="G332" s="34">
        <f ca="1">ROUND('O3'!$H$8*(-LN(1-RAND()))^(1/'O3'!$H$7),0)</f>
        <v>20</v>
      </c>
      <c r="H332" s="33">
        <f ca="1">ROUND(_xlfn.NORM.INV(RAND(),'NO2'!$H$4,'NO2'!$H$6),0)</f>
        <v>15</v>
      </c>
      <c r="I332" s="34" cm="1">
        <f t="array" aca="1" ref="I332" ca="1">ROUND(_xlfn.IFS(C332&lt;=50, C332, C332&lt;=150, 50+(C332-50)*50/(150-50), C332&lt;=350, 100+(C332-150)*100/(350-150), C332&lt;=420, 200+(C332-350)*100/(420-350), TRUE, 300+(C332-420)*100/(500-420)), 1)</f>
        <v>37</v>
      </c>
      <c r="J332" s="35" cm="1">
        <f t="array" aca="1" ref="J332" ca="1">ROUND(_xlfn.IFS(D332&lt;=15.5, D332*50/15.5, D332&lt;=55.4, 50+(D332-15.5)*50/(55.4-15.5), D332&lt;=150.4, 100+(D332-55.4)*100/(150.4-55.4), D332&lt;=250.4, 200+(D332-150.4)*100/(250.4-150.4), TRUE, 300+(D332-250.4)*100/(500-250.4)), 1)</f>
        <v>124.8</v>
      </c>
      <c r="K332" s="34" cm="1">
        <f t="array" aca="1" ref="K332" ca="1">ROUND(_xlfn.IFS(E332&lt;=52, E332*50/52, E332&lt;=180, 50+(E332-52)*50/(180-52), E332&lt;=365, 100+(E332-180)*100/(365-180), E332&lt;=800, 200+(E332-365)*100/(800-365), TRUE, 300+(E332-800)*100/(1200-800)), 1)</f>
        <v>42.3</v>
      </c>
      <c r="L332" s="35" cm="1">
        <f t="array" aca="1" ref="L332" ca="1">ROUND(_xlfn.IFS(F332&lt;=4000,F332*50/4000,F332&lt;=8000,50+(F332-4000)*50/(8000-4000),F332&lt;=15000,100+(F332-8000)*100/(15000-8000),F332&lt;=30000,200+(F332-15000)*100/(30000-15000),TRUE,300+(F332-30000)*100/(45000-30000)),3)</f>
        <v>0.113</v>
      </c>
      <c r="M332" s="34" cm="1">
        <f t="array" aca="1" ref="M332" ca="1">ROUND(_xlfn.IFS(G332&lt;=120,G332*50/120,G332&lt;=235,50+(G332-120)*50/(235-120),G332&lt;=400,100+(G332-235)*100/(400-235),G332&lt;=800,200+(G332-400)*100/(800-400),TRUE,300+(G332-800)*100/(1000-800)),1)</f>
        <v>8.3000000000000007</v>
      </c>
      <c r="N332" s="35" cm="1">
        <f t="array" aca="1" ref="N332" ca="1">ROUND(_xlfn.IFS(H332&lt;=80,H332*50/80,H332&lt;=200,50+(H332-80)*50/(200-80),H332&lt;=1130,100+(H332-200)*100/(1130-200),H332&lt;=2260,200+(H332-1130)*100/(2260-1130),TRUE,300+(H332-2260)*100/(3000-2260)),1)</f>
        <v>9.4</v>
      </c>
      <c r="O332" s="32">
        <f t="shared" ca="1" si="11"/>
        <v>124.8</v>
      </c>
      <c r="P332" s="33" t="str">
        <f t="shared" ca="1" si="12"/>
        <v>PM2,5</v>
      </c>
      <c r="Q332" s="42" t="str" cm="1">
        <f t="array" aca="1" ref="Q332" ca="1">_xlfn.IFS(O332&lt;=50,"Baik", O332&lt;=100,"Sedang", O332&lt;=200,"Tidak Sehat", O332&lt;=300,"Sangat Tidak Sehat", TRUE,"Berbahaya")</f>
        <v>Tidak Sehat</v>
      </c>
    </row>
    <row r="333" spans="1:17" x14ac:dyDescent="0.25">
      <c r="A333" s="41">
        <v>202310</v>
      </c>
      <c r="B333" s="33" t="s">
        <v>344</v>
      </c>
      <c r="C333" s="32">
        <f ca="1">ROUND('PM10'!$H$8*(-LN(1-RAND()))^(1/'PM10'!$H$7),0)</f>
        <v>59</v>
      </c>
      <c r="D333" s="35">
        <f ca="1">ROUND('PM2,5'!$H$8*(-LN(1-RAND()))^(1/'PM2,5'!$H$7),0)</f>
        <v>78</v>
      </c>
      <c r="E333" s="32">
        <f ca="1">ROUND(_xlfn.NORM.INV(RAND(),'SO2'!$H$4,'SO2'!$H$6),0)</f>
        <v>39</v>
      </c>
      <c r="F333" s="33">
        <f ca="1">ROUND(_xlfn.NORM.INV(RAND(),CO!$H$4,CO!$H$6),0)</f>
        <v>11</v>
      </c>
      <c r="G333" s="34">
        <f ca="1">ROUND('O3'!$H$8*(-LN(1-RAND()))^(1/'O3'!$H$7),0)</f>
        <v>31</v>
      </c>
      <c r="H333" s="33">
        <f ca="1">ROUND(_xlfn.NORM.INV(RAND(),'NO2'!$H$4,'NO2'!$H$6),0)</f>
        <v>29</v>
      </c>
      <c r="I333" s="34" cm="1">
        <f t="array" aca="1" ref="I333" ca="1">ROUND(_xlfn.IFS(C333&lt;=50, C333, C333&lt;=150, 50+(C333-50)*50/(150-50), C333&lt;=350, 100+(C333-150)*100/(350-150), C333&lt;=420, 200+(C333-350)*100/(420-350), TRUE, 300+(C333-420)*100/(500-420)), 1)</f>
        <v>54.5</v>
      </c>
      <c r="J333" s="35" cm="1">
        <f t="array" aca="1" ref="J333" ca="1">ROUND(_xlfn.IFS(D333&lt;=15.5, D333*50/15.5, D333&lt;=55.4, 50+(D333-15.5)*50/(55.4-15.5), D333&lt;=150.4, 100+(D333-55.4)*100/(150.4-55.4), D333&lt;=250.4, 200+(D333-150.4)*100/(250.4-150.4), TRUE, 300+(D333-250.4)*100/(500-250.4)), 1)</f>
        <v>123.8</v>
      </c>
      <c r="K333" s="34" cm="1">
        <f t="array" aca="1" ref="K333" ca="1">ROUND(_xlfn.IFS(E333&lt;=52, E333*50/52, E333&lt;=180, 50+(E333-52)*50/(180-52), E333&lt;=365, 100+(E333-180)*100/(365-180), E333&lt;=800, 200+(E333-365)*100/(800-365), TRUE, 300+(E333-800)*100/(1200-800)), 1)</f>
        <v>37.5</v>
      </c>
      <c r="L333" s="35" cm="1">
        <f t="array" aca="1" ref="L333" ca="1">ROUND(_xlfn.IFS(F333&lt;=4000,F333*50/4000,F333&lt;=8000,50+(F333-4000)*50/(8000-4000),F333&lt;=15000,100+(F333-8000)*100/(15000-8000),F333&lt;=30000,200+(F333-15000)*100/(30000-15000),TRUE,300+(F333-30000)*100/(45000-30000)),3)</f>
        <v>0.13800000000000001</v>
      </c>
      <c r="M333" s="34" cm="1">
        <f t="array" aca="1" ref="M333" ca="1">ROUND(_xlfn.IFS(G333&lt;=120,G333*50/120,G333&lt;=235,50+(G333-120)*50/(235-120),G333&lt;=400,100+(G333-235)*100/(400-235),G333&lt;=800,200+(G333-400)*100/(800-400),TRUE,300+(G333-800)*100/(1000-800)),1)</f>
        <v>12.9</v>
      </c>
      <c r="N333" s="35" cm="1">
        <f t="array" aca="1" ref="N333" ca="1">ROUND(_xlfn.IFS(H333&lt;=80,H333*50/80,H333&lt;=200,50+(H333-80)*50/(200-80),H333&lt;=1130,100+(H333-200)*100/(1130-200),H333&lt;=2260,200+(H333-1130)*100/(2260-1130),TRUE,300+(H333-2260)*100/(3000-2260)),1)</f>
        <v>18.100000000000001</v>
      </c>
      <c r="O333" s="32">
        <f t="shared" ca="1" si="11"/>
        <v>123.8</v>
      </c>
      <c r="P333" s="33" t="str">
        <f t="shared" ca="1" si="12"/>
        <v>PM2,5</v>
      </c>
      <c r="Q333" s="42" t="str" cm="1">
        <f t="array" aca="1" ref="Q333" ca="1">_xlfn.IFS(O333&lt;=50,"Baik", O333&lt;=100,"Sedang", O333&lt;=200,"Tidak Sehat", O333&lt;=300,"Sangat Tidak Sehat", TRUE,"Berbahaya")</f>
        <v>Tidak Sehat</v>
      </c>
    </row>
    <row r="334" spans="1:17" x14ac:dyDescent="0.25">
      <c r="A334" s="41">
        <v>202310</v>
      </c>
      <c r="B334" s="33" t="s">
        <v>345</v>
      </c>
      <c r="C334" s="32">
        <f ca="1">ROUND('PM10'!$H$8*(-LN(1-RAND()))^(1/'PM10'!$H$7),0)</f>
        <v>62</v>
      </c>
      <c r="D334" s="35">
        <f ca="1">ROUND('PM2,5'!$H$8*(-LN(1-RAND()))^(1/'PM2,5'!$H$7),0)</f>
        <v>79</v>
      </c>
      <c r="E334" s="32">
        <f ca="1">ROUND(_xlfn.NORM.INV(RAND(),'SO2'!$H$4,'SO2'!$H$6),0)</f>
        <v>44</v>
      </c>
      <c r="F334" s="33">
        <f ca="1">ROUND(_xlfn.NORM.INV(RAND(),CO!$H$4,CO!$H$6),0)</f>
        <v>15</v>
      </c>
      <c r="G334" s="34">
        <f ca="1">ROUND('O3'!$H$8*(-LN(1-RAND()))^(1/'O3'!$H$7),0)</f>
        <v>24</v>
      </c>
      <c r="H334" s="33">
        <f ca="1">ROUND(_xlfn.NORM.INV(RAND(),'NO2'!$H$4,'NO2'!$H$6),0)</f>
        <v>28</v>
      </c>
      <c r="I334" s="34" cm="1">
        <f t="array" aca="1" ref="I334" ca="1">ROUND(_xlfn.IFS(C334&lt;=50, C334, C334&lt;=150, 50+(C334-50)*50/(150-50), C334&lt;=350, 100+(C334-150)*100/(350-150), C334&lt;=420, 200+(C334-350)*100/(420-350), TRUE, 300+(C334-420)*100/(500-420)), 1)</f>
        <v>56</v>
      </c>
      <c r="J334" s="35" cm="1">
        <f t="array" aca="1" ref="J334" ca="1">ROUND(_xlfn.IFS(D334&lt;=15.5, D334*50/15.5, D334&lt;=55.4, 50+(D334-15.5)*50/(55.4-15.5), D334&lt;=150.4, 100+(D334-55.4)*100/(150.4-55.4), D334&lt;=250.4, 200+(D334-150.4)*100/(250.4-150.4), TRUE, 300+(D334-250.4)*100/(500-250.4)), 1)</f>
        <v>124.8</v>
      </c>
      <c r="K334" s="34" cm="1">
        <f t="array" aca="1" ref="K334" ca="1">ROUND(_xlfn.IFS(E334&lt;=52, E334*50/52, E334&lt;=180, 50+(E334-52)*50/(180-52), E334&lt;=365, 100+(E334-180)*100/(365-180), E334&lt;=800, 200+(E334-365)*100/(800-365), TRUE, 300+(E334-800)*100/(1200-800)), 1)</f>
        <v>42.3</v>
      </c>
      <c r="L334" s="35" cm="1">
        <f t="array" aca="1" ref="L334" ca="1">ROUND(_xlfn.IFS(F334&lt;=4000,F334*50/4000,F334&lt;=8000,50+(F334-4000)*50/(8000-4000),F334&lt;=15000,100+(F334-8000)*100/(15000-8000),F334&lt;=30000,200+(F334-15000)*100/(30000-15000),TRUE,300+(F334-30000)*100/(45000-30000)),3)</f>
        <v>0.188</v>
      </c>
      <c r="M334" s="34" cm="1">
        <f t="array" aca="1" ref="M334" ca="1">ROUND(_xlfn.IFS(G334&lt;=120,G334*50/120,G334&lt;=235,50+(G334-120)*50/(235-120),G334&lt;=400,100+(G334-235)*100/(400-235),G334&lt;=800,200+(G334-400)*100/(800-400),TRUE,300+(G334-800)*100/(1000-800)),1)</f>
        <v>10</v>
      </c>
      <c r="N334" s="35" cm="1">
        <f t="array" aca="1" ref="N334" ca="1">ROUND(_xlfn.IFS(H334&lt;=80,H334*50/80,H334&lt;=200,50+(H334-80)*50/(200-80),H334&lt;=1130,100+(H334-200)*100/(1130-200),H334&lt;=2260,200+(H334-1130)*100/(2260-1130),TRUE,300+(H334-2260)*100/(3000-2260)),1)</f>
        <v>17.5</v>
      </c>
      <c r="O334" s="32">
        <f t="shared" ca="1" si="11"/>
        <v>124.8</v>
      </c>
      <c r="P334" s="33" t="str">
        <f t="shared" ca="1" si="12"/>
        <v>PM2,5</v>
      </c>
      <c r="Q334" s="42" t="str" cm="1">
        <f t="array" aca="1" ref="Q334" ca="1">_xlfn.IFS(O334&lt;=50,"Baik", O334&lt;=100,"Sedang", O334&lt;=200,"Tidak Sehat", O334&lt;=300,"Sangat Tidak Sehat", TRUE,"Berbahaya")</f>
        <v>Tidak Sehat</v>
      </c>
    </row>
    <row r="335" spans="1:17" x14ac:dyDescent="0.25">
      <c r="A335" s="41">
        <v>202310</v>
      </c>
      <c r="B335" s="33" t="s">
        <v>346</v>
      </c>
      <c r="C335" s="32">
        <f ca="1">ROUND('PM10'!$H$8*(-LN(1-RAND()))^(1/'PM10'!$H$7),0)</f>
        <v>64</v>
      </c>
      <c r="D335" s="35">
        <f ca="1">ROUND('PM2,5'!$H$8*(-LN(1-RAND()))^(1/'PM2,5'!$H$7),0)</f>
        <v>92</v>
      </c>
      <c r="E335" s="32">
        <f ca="1">ROUND(_xlfn.NORM.INV(RAND(),'SO2'!$H$4,'SO2'!$H$6),0)</f>
        <v>42</v>
      </c>
      <c r="F335" s="33">
        <f ca="1">ROUND(_xlfn.NORM.INV(RAND(),CO!$H$4,CO!$H$6),0)</f>
        <v>12</v>
      </c>
      <c r="G335" s="34">
        <f ca="1">ROUND('O3'!$H$8*(-LN(1-RAND()))^(1/'O3'!$H$7),0)</f>
        <v>29</v>
      </c>
      <c r="H335" s="33">
        <f ca="1">ROUND(_xlfn.NORM.INV(RAND(),'NO2'!$H$4,'NO2'!$H$6),0)</f>
        <v>14</v>
      </c>
      <c r="I335" s="34" cm="1">
        <f t="array" aca="1" ref="I335" ca="1">ROUND(_xlfn.IFS(C335&lt;=50, C335, C335&lt;=150, 50+(C335-50)*50/(150-50), C335&lt;=350, 100+(C335-150)*100/(350-150), C335&lt;=420, 200+(C335-350)*100/(420-350), TRUE, 300+(C335-420)*100/(500-420)), 1)</f>
        <v>57</v>
      </c>
      <c r="J335" s="35" cm="1">
        <f t="array" aca="1" ref="J335" ca="1">ROUND(_xlfn.IFS(D335&lt;=15.5, D335*50/15.5, D335&lt;=55.4, 50+(D335-15.5)*50/(55.4-15.5), D335&lt;=150.4, 100+(D335-55.4)*100/(150.4-55.4), D335&lt;=250.4, 200+(D335-150.4)*100/(250.4-150.4), TRUE, 300+(D335-250.4)*100/(500-250.4)), 1)</f>
        <v>138.5</v>
      </c>
      <c r="K335" s="34" cm="1">
        <f t="array" aca="1" ref="K335" ca="1">ROUND(_xlfn.IFS(E335&lt;=52, E335*50/52, E335&lt;=180, 50+(E335-52)*50/(180-52), E335&lt;=365, 100+(E335-180)*100/(365-180), E335&lt;=800, 200+(E335-365)*100/(800-365), TRUE, 300+(E335-800)*100/(1200-800)), 1)</f>
        <v>40.4</v>
      </c>
      <c r="L335" s="35" cm="1">
        <f t="array" aca="1" ref="L335" ca="1">ROUND(_xlfn.IFS(F335&lt;=4000,F335*50/4000,F335&lt;=8000,50+(F335-4000)*50/(8000-4000),F335&lt;=15000,100+(F335-8000)*100/(15000-8000),F335&lt;=30000,200+(F335-15000)*100/(30000-15000),TRUE,300+(F335-30000)*100/(45000-30000)),3)</f>
        <v>0.15</v>
      </c>
      <c r="M335" s="34" cm="1">
        <f t="array" aca="1" ref="M335" ca="1">ROUND(_xlfn.IFS(G335&lt;=120,G335*50/120,G335&lt;=235,50+(G335-120)*50/(235-120),G335&lt;=400,100+(G335-235)*100/(400-235),G335&lt;=800,200+(G335-400)*100/(800-400),TRUE,300+(G335-800)*100/(1000-800)),1)</f>
        <v>12.1</v>
      </c>
      <c r="N335" s="35" cm="1">
        <f t="array" aca="1" ref="N335" ca="1">ROUND(_xlfn.IFS(H335&lt;=80,H335*50/80,H335&lt;=200,50+(H335-80)*50/(200-80),H335&lt;=1130,100+(H335-200)*100/(1130-200),H335&lt;=2260,200+(H335-1130)*100/(2260-1130),TRUE,300+(H335-2260)*100/(3000-2260)),1)</f>
        <v>8.8000000000000007</v>
      </c>
      <c r="O335" s="32">
        <f t="shared" ca="1" si="11"/>
        <v>138.5</v>
      </c>
      <c r="P335" s="33" t="str">
        <f t="shared" ca="1" si="12"/>
        <v>PM2,5</v>
      </c>
      <c r="Q335" s="42" t="str" cm="1">
        <f t="array" aca="1" ref="Q335" ca="1">_xlfn.IFS(O335&lt;=50,"Baik", O335&lt;=100,"Sedang", O335&lt;=200,"Tidak Sehat", O335&lt;=300,"Sangat Tidak Sehat", TRUE,"Berbahaya")</f>
        <v>Tidak Sehat</v>
      </c>
    </row>
    <row r="336" spans="1:17" x14ac:dyDescent="0.25">
      <c r="A336" s="41">
        <v>202310</v>
      </c>
      <c r="B336" s="33" t="s">
        <v>347</v>
      </c>
      <c r="C336" s="32">
        <f ca="1">ROUND('PM10'!$H$8*(-LN(1-RAND()))^(1/'PM10'!$H$7),0)</f>
        <v>24</v>
      </c>
      <c r="D336" s="35">
        <f ca="1">ROUND('PM2,5'!$H$8*(-LN(1-RAND()))^(1/'PM2,5'!$H$7),0)</f>
        <v>42</v>
      </c>
      <c r="E336" s="32">
        <f ca="1">ROUND(_xlfn.NORM.INV(RAND(),'SO2'!$H$4,'SO2'!$H$6),0)</f>
        <v>41</v>
      </c>
      <c r="F336" s="33">
        <f ca="1">ROUND(_xlfn.NORM.INV(RAND(),CO!$H$4,CO!$H$6),0)</f>
        <v>14</v>
      </c>
      <c r="G336" s="34">
        <f ca="1">ROUND('O3'!$H$8*(-LN(1-RAND()))^(1/'O3'!$H$7),0)</f>
        <v>17</v>
      </c>
      <c r="H336" s="33">
        <f ca="1">ROUND(_xlfn.NORM.INV(RAND(),'NO2'!$H$4,'NO2'!$H$6),0)</f>
        <v>33</v>
      </c>
      <c r="I336" s="34" cm="1">
        <f t="array" aca="1" ref="I336" ca="1">ROUND(_xlfn.IFS(C336&lt;=50, C336, C336&lt;=150, 50+(C336-50)*50/(150-50), C336&lt;=350, 100+(C336-150)*100/(350-150), C336&lt;=420, 200+(C336-350)*100/(420-350), TRUE, 300+(C336-420)*100/(500-420)), 1)</f>
        <v>24</v>
      </c>
      <c r="J336" s="35" cm="1">
        <f t="array" aca="1" ref="J336" ca="1">ROUND(_xlfn.IFS(D336&lt;=15.5, D336*50/15.5, D336&lt;=55.4, 50+(D336-15.5)*50/(55.4-15.5), D336&lt;=150.4, 100+(D336-55.4)*100/(150.4-55.4), D336&lt;=250.4, 200+(D336-150.4)*100/(250.4-150.4), TRUE, 300+(D336-250.4)*100/(500-250.4)), 1)</f>
        <v>83.2</v>
      </c>
      <c r="K336" s="34" cm="1">
        <f t="array" aca="1" ref="K336" ca="1">ROUND(_xlfn.IFS(E336&lt;=52, E336*50/52, E336&lt;=180, 50+(E336-52)*50/(180-52), E336&lt;=365, 100+(E336-180)*100/(365-180), E336&lt;=800, 200+(E336-365)*100/(800-365), TRUE, 300+(E336-800)*100/(1200-800)), 1)</f>
        <v>39.4</v>
      </c>
      <c r="L336" s="35" cm="1">
        <f t="array" aca="1" ref="L336" ca="1">ROUND(_xlfn.IFS(F336&lt;=4000,F336*50/4000,F336&lt;=8000,50+(F336-4000)*50/(8000-4000),F336&lt;=15000,100+(F336-8000)*100/(15000-8000),F336&lt;=30000,200+(F336-15000)*100/(30000-15000),TRUE,300+(F336-30000)*100/(45000-30000)),3)</f>
        <v>0.17499999999999999</v>
      </c>
      <c r="M336" s="34" cm="1">
        <f t="array" aca="1" ref="M336" ca="1">ROUND(_xlfn.IFS(G336&lt;=120,G336*50/120,G336&lt;=235,50+(G336-120)*50/(235-120),G336&lt;=400,100+(G336-235)*100/(400-235),G336&lt;=800,200+(G336-400)*100/(800-400),TRUE,300+(G336-800)*100/(1000-800)),1)</f>
        <v>7.1</v>
      </c>
      <c r="N336" s="35" cm="1">
        <f t="array" aca="1" ref="N336" ca="1">ROUND(_xlfn.IFS(H336&lt;=80,H336*50/80,H336&lt;=200,50+(H336-80)*50/(200-80),H336&lt;=1130,100+(H336-200)*100/(1130-200),H336&lt;=2260,200+(H336-1130)*100/(2260-1130),TRUE,300+(H336-2260)*100/(3000-2260)),1)</f>
        <v>20.6</v>
      </c>
      <c r="O336" s="32">
        <f t="shared" ca="1" si="11"/>
        <v>83.2</v>
      </c>
      <c r="P336" s="33" t="str">
        <f t="shared" ca="1" si="12"/>
        <v>PM2,5</v>
      </c>
      <c r="Q336" s="42" t="str" cm="1">
        <f t="array" aca="1" ref="Q336" ca="1">_xlfn.IFS(O336&lt;=50,"Baik", O336&lt;=100,"Sedang", O336&lt;=200,"Tidak Sehat", O336&lt;=300,"Sangat Tidak Sehat", TRUE,"Berbahaya")</f>
        <v>Sedang</v>
      </c>
    </row>
    <row r="337" spans="1:17" x14ac:dyDescent="0.25">
      <c r="A337" s="41">
        <v>202311</v>
      </c>
      <c r="B337" s="33" t="s">
        <v>364</v>
      </c>
      <c r="C337" s="32">
        <f ca="1">ROUND('PM10'!$H$8*(-LN(1-RAND()))^(1/'PM10'!$H$7),0)</f>
        <v>66</v>
      </c>
      <c r="D337" s="35">
        <f ca="1">ROUND('PM2,5'!$H$8*(-LN(1-RAND()))^(1/'PM2,5'!$H$7),0)</f>
        <v>85</v>
      </c>
      <c r="E337" s="32">
        <f ca="1">ROUND(_xlfn.NORM.INV(RAND(),'SO2'!$H$4,'SO2'!$H$6),0)</f>
        <v>55</v>
      </c>
      <c r="F337" s="33">
        <f ca="1">ROUND(_xlfn.NORM.INV(RAND(),CO!$H$4,CO!$H$6),0)</f>
        <v>9</v>
      </c>
      <c r="G337" s="34">
        <f ca="1">ROUND('O3'!$H$8*(-LN(1-RAND()))^(1/'O3'!$H$7),0)</f>
        <v>24</v>
      </c>
      <c r="H337" s="33">
        <f ca="1">ROUND(_xlfn.NORM.INV(RAND(),'NO2'!$H$4,'NO2'!$H$6),0)</f>
        <v>43</v>
      </c>
      <c r="I337" s="34" cm="1">
        <f t="array" aca="1" ref="I337" ca="1">ROUND(_xlfn.IFS(C337&lt;=50, C337, C337&lt;=150, 50+(C337-50)*50/(150-50), C337&lt;=350, 100+(C337-150)*100/(350-150), C337&lt;=420, 200+(C337-350)*100/(420-350), TRUE, 300+(C337-420)*100/(500-420)), 1)</f>
        <v>58</v>
      </c>
      <c r="J337" s="35" cm="1">
        <f t="array" aca="1" ref="J337" ca="1">ROUND(_xlfn.IFS(D337&lt;=15.5, D337*50/15.5, D337&lt;=55.4, 50+(D337-15.5)*50/(55.4-15.5), D337&lt;=150.4, 100+(D337-55.4)*100/(150.4-55.4), D337&lt;=250.4, 200+(D337-150.4)*100/(250.4-150.4), TRUE, 300+(D337-250.4)*100/(500-250.4)), 1)</f>
        <v>131.19999999999999</v>
      </c>
      <c r="K337" s="34" cm="1">
        <f t="array" aca="1" ref="K337" ca="1">ROUND(_xlfn.IFS(E337&lt;=52, E337*50/52, E337&lt;=180, 50+(E337-52)*50/(180-52), E337&lt;=365, 100+(E337-180)*100/(365-180), E337&lt;=800, 200+(E337-365)*100/(800-365), TRUE, 300+(E337-800)*100/(1200-800)), 1)</f>
        <v>51.2</v>
      </c>
      <c r="L337" s="35" cm="1">
        <f t="array" aca="1" ref="L337" ca="1">ROUND(_xlfn.IFS(F337&lt;=4000,F337*50/4000,F337&lt;=8000,50+(F337-4000)*50/(8000-4000),F337&lt;=15000,100+(F337-8000)*100/(15000-8000),F337&lt;=30000,200+(F337-15000)*100/(30000-15000),TRUE,300+(F337-30000)*100/(45000-30000)),3)</f>
        <v>0.113</v>
      </c>
      <c r="M337" s="34" cm="1">
        <f t="array" aca="1" ref="M337" ca="1">ROUND(_xlfn.IFS(G337&lt;=120,G337*50/120,G337&lt;=235,50+(G337-120)*50/(235-120),G337&lt;=400,100+(G337-235)*100/(400-235),G337&lt;=800,200+(G337-400)*100/(800-400),TRUE,300+(G337-800)*100/(1000-800)),1)</f>
        <v>10</v>
      </c>
      <c r="N337" s="35" cm="1">
        <f t="array" aca="1" ref="N337" ca="1">ROUND(_xlfn.IFS(H337&lt;=80,H337*50/80,H337&lt;=200,50+(H337-80)*50/(200-80),H337&lt;=1130,100+(H337-200)*100/(1130-200),H337&lt;=2260,200+(H337-1130)*100/(2260-1130),TRUE,300+(H337-2260)*100/(3000-2260)),1)</f>
        <v>26.9</v>
      </c>
      <c r="O337" s="32">
        <f t="shared" ca="1" si="11"/>
        <v>131.19999999999999</v>
      </c>
      <c r="P337" s="33" t="str">
        <f t="shared" ca="1" si="12"/>
        <v>PM2,5</v>
      </c>
      <c r="Q337" s="42" t="str" cm="1">
        <f t="array" aca="1" ref="Q337" ca="1">_xlfn.IFS(O337&lt;=50,"Baik", O337&lt;=100,"Sedang", O337&lt;=200,"Tidak Sehat", O337&lt;=300,"Sangat Tidak Sehat", TRUE,"Berbahaya")</f>
        <v>Tidak Sehat</v>
      </c>
    </row>
    <row r="338" spans="1:17" x14ac:dyDescent="0.25">
      <c r="A338" s="41">
        <v>202311</v>
      </c>
      <c r="B338" s="33" t="s">
        <v>365</v>
      </c>
      <c r="C338" s="32">
        <f ca="1">ROUND('PM10'!$H$8*(-LN(1-RAND()))^(1/'PM10'!$H$7),0)</f>
        <v>32</v>
      </c>
      <c r="D338" s="35">
        <f ca="1">ROUND('PM2,5'!$H$8*(-LN(1-RAND()))^(1/'PM2,5'!$H$7),0)</f>
        <v>84</v>
      </c>
      <c r="E338" s="32">
        <f ca="1">ROUND(_xlfn.NORM.INV(RAND(),'SO2'!$H$4,'SO2'!$H$6),0)</f>
        <v>40</v>
      </c>
      <c r="F338" s="33">
        <f ca="1">ROUND(_xlfn.NORM.INV(RAND(),CO!$H$4,CO!$H$6),0)</f>
        <v>9</v>
      </c>
      <c r="G338" s="34">
        <f ca="1">ROUND('O3'!$H$8*(-LN(1-RAND()))^(1/'O3'!$H$7),0)</f>
        <v>14</v>
      </c>
      <c r="H338" s="33">
        <f ca="1">ROUND(_xlfn.NORM.INV(RAND(),'NO2'!$H$4,'NO2'!$H$6),0)</f>
        <v>17</v>
      </c>
      <c r="I338" s="34" cm="1">
        <f t="array" aca="1" ref="I338" ca="1">ROUND(_xlfn.IFS(C338&lt;=50, C338, C338&lt;=150, 50+(C338-50)*50/(150-50), C338&lt;=350, 100+(C338-150)*100/(350-150), C338&lt;=420, 200+(C338-350)*100/(420-350), TRUE, 300+(C338-420)*100/(500-420)), 1)</f>
        <v>32</v>
      </c>
      <c r="J338" s="35" cm="1">
        <f t="array" aca="1" ref="J338" ca="1">ROUND(_xlfn.IFS(D338&lt;=15.5, D338*50/15.5, D338&lt;=55.4, 50+(D338-15.5)*50/(55.4-15.5), D338&lt;=150.4, 100+(D338-55.4)*100/(150.4-55.4), D338&lt;=250.4, 200+(D338-150.4)*100/(250.4-150.4), TRUE, 300+(D338-250.4)*100/(500-250.4)), 1)</f>
        <v>130.1</v>
      </c>
      <c r="K338" s="34" cm="1">
        <f t="array" aca="1" ref="K338" ca="1">ROUND(_xlfn.IFS(E338&lt;=52, E338*50/52, E338&lt;=180, 50+(E338-52)*50/(180-52), E338&lt;=365, 100+(E338-180)*100/(365-180), E338&lt;=800, 200+(E338-365)*100/(800-365), TRUE, 300+(E338-800)*100/(1200-800)), 1)</f>
        <v>38.5</v>
      </c>
      <c r="L338" s="35" cm="1">
        <f t="array" aca="1" ref="L338" ca="1">ROUND(_xlfn.IFS(F338&lt;=4000,F338*50/4000,F338&lt;=8000,50+(F338-4000)*50/(8000-4000),F338&lt;=15000,100+(F338-8000)*100/(15000-8000),F338&lt;=30000,200+(F338-15000)*100/(30000-15000),TRUE,300+(F338-30000)*100/(45000-30000)),3)</f>
        <v>0.113</v>
      </c>
      <c r="M338" s="34" cm="1">
        <f t="array" aca="1" ref="M338" ca="1">ROUND(_xlfn.IFS(G338&lt;=120,G338*50/120,G338&lt;=235,50+(G338-120)*50/(235-120),G338&lt;=400,100+(G338-235)*100/(400-235),G338&lt;=800,200+(G338-400)*100/(800-400),TRUE,300+(G338-800)*100/(1000-800)),1)</f>
        <v>5.8</v>
      </c>
      <c r="N338" s="35" cm="1">
        <f t="array" aca="1" ref="N338" ca="1">ROUND(_xlfn.IFS(H338&lt;=80,H338*50/80,H338&lt;=200,50+(H338-80)*50/(200-80),H338&lt;=1130,100+(H338-200)*100/(1130-200),H338&lt;=2260,200+(H338-1130)*100/(2260-1130),TRUE,300+(H338-2260)*100/(3000-2260)),1)</f>
        <v>10.6</v>
      </c>
      <c r="O338" s="32">
        <f t="shared" ca="1" si="11"/>
        <v>130.1</v>
      </c>
      <c r="P338" s="33" t="str">
        <f t="shared" ca="1" si="12"/>
        <v>PM2,5</v>
      </c>
      <c r="Q338" s="42" t="str" cm="1">
        <f t="array" aca="1" ref="Q338" ca="1">_xlfn.IFS(O338&lt;=50,"Baik", O338&lt;=100,"Sedang", O338&lt;=200,"Tidak Sehat", O338&lt;=300,"Sangat Tidak Sehat", TRUE,"Berbahaya")</f>
        <v>Tidak Sehat</v>
      </c>
    </row>
    <row r="339" spans="1:17" x14ac:dyDescent="0.25">
      <c r="A339" s="41">
        <v>202311</v>
      </c>
      <c r="B339" s="33" t="s">
        <v>366</v>
      </c>
      <c r="C339" s="32">
        <f ca="1">ROUND('PM10'!$H$8*(-LN(1-RAND()))^(1/'PM10'!$H$7),0)</f>
        <v>51</v>
      </c>
      <c r="D339" s="35">
        <f ca="1">ROUND('PM2,5'!$H$8*(-LN(1-RAND()))^(1/'PM2,5'!$H$7),0)</f>
        <v>68</v>
      </c>
      <c r="E339" s="32">
        <f ca="1">ROUND(_xlfn.NORM.INV(RAND(),'SO2'!$H$4,'SO2'!$H$6),0)</f>
        <v>50</v>
      </c>
      <c r="F339" s="33">
        <f ca="1">ROUND(_xlfn.NORM.INV(RAND(),CO!$H$4,CO!$H$6),0)</f>
        <v>8</v>
      </c>
      <c r="G339" s="34">
        <f ca="1">ROUND('O3'!$H$8*(-LN(1-RAND()))^(1/'O3'!$H$7),0)</f>
        <v>28</v>
      </c>
      <c r="H339" s="33">
        <f ca="1">ROUND(_xlfn.NORM.INV(RAND(),'NO2'!$H$4,'NO2'!$H$6),0)</f>
        <v>27</v>
      </c>
      <c r="I339" s="34" cm="1">
        <f t="array" aca="1" ref="I339" ca="1">ROUND(_xlfn.IFS(C339&lt;=50, C339, C339&lt;=150, 50+(C339-50)*50/(150-50), C339&lt;=350, 100+(C339-150)*100/(350-150), C339&lt;=420, 200+(C339-350)*100/(420-350), TRUE, 300+(C339-420)*100/(500-420)), 1)</f>
        <v>50.5</v>
      </c>
      <c r="J339" s="35" cm="1">
        <f t="array" aca="1" ref="J339" ca="1">ROUND(_xlfn.IFS(D339&lt;=15.5, D339*50/15.5, D339&lt;=55.4, 50+(D339-15.5)*50/(55.4-15.5), D339&lt;=150.4, 100+(D339-55.4)*100/(150.4-55.4), D339&lt;=250.4, 200+(D339-150.4)*100/(250.4-150.4), TRUE, 300+(D339-250.4)*100/(500-250.4)), 1)</f>
        <v>113.3</v>
      </c>
      <c r="K339" s="34" cm="1">
        <f t="array" aca="1" ref="K339" ca="1">ROUND(_xlfn.IFS(E339&lt;=52, E339*50/52, E339&lt;=180, 50+(E339-52)*50/(180-52), E339&lt;=365, 100+(E339-180)*100/(365-180), E339&lt;=800, 200+(E339-365)*100/(800-365), TRUE, 300+(E339-800)*100/(1200-800)), 1)</f>
        <v>48.1</v>
      </c>
      <c r="L339" s="35" cm="1">
        <f t="array" aca="1" ref="L339" ca="1">ROUND(_xlfn.IFS(F339&lt;=4000,F339*50/4000,F339&lt;=8000,50+(F339-4000)*50/(8000-4000),F339&lt;=15000,100+(F339-8000)*100/(15000-8000),F339&lt;=30000,200+(F339-15000)*100/(30000-15000),TRUE,300+(F339-30000)*100/(45000-30000)),3)</f>
        <v>0.1</v>
      </c>
      <c r="M339" s="34" cm="1">
        <f t="array" aca="1" ref="M339" ca="1">ROUND(_xlfn.IFS(G339&lt;=120,G339*50/120,G339&lt;=235,50+(G339-120)*50/(235-120),G339&lt;=400,100+(G339-235)*100/(400-235),G339&lt;=800,200+(G339-400)*100/(800-400),TRUE,300+(G339-800)*100/(1000-800)),1)</f>
        <v>11.7</v>
      </c>
      <c r="N339" s="35" cm="1">
        <f t="array" aca="1" ref="N339" ca="1">ROUND(_xlfn.IFS(H339&lt;=80,H339*50/80,H339&lt;=200,50+(H339-80)*50/(200-80),H339&lt;=1130,100+(H339-200)*100/(1130-200),H339&lt;=2260,200+(H339-1130)*100/(2260-1130),TRUE,300+(H339-2260)*100/(3000-2260)),1)</f>
        <v>16.899999999999999</v>
      </c>
      <c r="O339" s="32">
        <f t="shared" ca="1" si="11"/>
        <v>113.3</v>
      </c>
      <c r="P339" s="33" t="str">
        <f t="shared" ca="1" si="12"/>
        <v>PM2,5</v>
      </c>
      <c r="Q339" s="42" t="str" cm="1">
        <f t="array" aca="1" ref="Q339" ca="1">_xlfn.IFS(O339&lt;=50,"Baik", O339&lt;=100,"Sedang", O339&lt;=200,"Tidak Sehat", O339&lt;=300,"Sangat Tidak Sehat", TRUE,"Berbahaya")</f>
        <v>Tidak Sehat</v>
      </c>
    </row>
    <row r="340" spans="1:17" x14ac:dyDescent="0.25">
      <c r="A340" s="41">
        <v>202311</v>
      </c>
      <c r="B340" s="33" t="s">
        <v>367</v>
      </c>
      <c r="C340" s="32">
        <f ca="1">ROUND('PM10'!$H$8*(-LN(1-RAND()))^(1/'PM10'!$H$7),0)</f>
        <v>61</v>
      </c>
      <c r="D340" s="35">
        <f ca="1">ROUND('PM2,5'!$H$8*(-LN(1-RAND()))^(1/'PM2,5'!$H$7),0)</f>
        <v>57</v>
      </c>
      <c r="E340" s="32">
        <f ca="1">ROUND(_xlfn.NORM.INV(RAND(),'SO2'!$H$4,'SO2'!$H$6),0)</f>
        <v>47</v>
      </c>
      <c r="F340" s="33">
        <f ca="1">ROUND(_xlfn.NORM.INV(RAND(),CO!$H$4,CO!$H$6),0)</f>
        <v>14</v>
      </c>
      <c r="G340" s="34">
        <f ca="1">ROUND('O3'!$H$8*(-LN(1-RAND()))^(1/'O3'!$H$7),0)</f>
        <v>33</v>
      </c>
      <c r="H340" s="33">
        <f ca="1">ROUND(_xlfn.NORM.INV(RAND(),'NO2'!$H$4,'NO2'!$H$6),0)</f>
        <v>32</v>
      </c>
      <c r="I340" s="34" cm="1">
        <f t="array" aca="1" ref="I340" ca="1">ROUND(_xlfn.IFS(C340&lt;=50, C340, C340&lt;=150, 50+(C340-50)*50/(150-50), C340&lt;=350, 100+(C340-150)*100/(350-150), C340&lt;=420, 200+(C340-350)*100/(420-350), TRUE, 300+(C340-420)*100/(500-420)), 1)</f>
        <v>55.5</v>
      </c>
      <c r="J340" s="35" cm="1">
        <f t="array" aca="1" ref="J340" ca="1">ROUND(_xlfn.IFS(D340&lt;=15.5, D340*50/15.5, D340&lt;=55.4, 50+(D340-15.5)*50/(55.4-15.5), D340&lt;=150.4, 100+(D340-55.4)*100/(150.4-55.4), D340&lt;=250.4, 200+(D340-150.4)*100/(250.4-150.4), TRUE, 300+(D340-250.4)*100/(500-250.4)), 1)</f>
        <v>101.7</v>
      </c>
      <c r="K340" s="34" cm="1">
        <f t="array" aca="1" ref="K340" ca="1">ROUND(_xlfn.IFS(E340&lt;=52, E340*50/52, E340&lt;=180, 50+(E340-52)*50/(180-52), E340&lt;=365, 100+(E340-180)*100/(365-180), E340&lt;=800, 200+(E340-365)*100/(800-365), TRUE, 300+(E340-800)*100/(1200-800)), 1)</f>
        <v>45.2</v>
      </c>
      <c r="L340" s="35" cm="1">
        <f t="array" aca="1" ref="L340" ca="1">ROUND(_xlfn.IFS(F340&lt;=4000,F340*50/4000,F340&lt;=8000,50+(F340-4000)*50/(8000-4000),F340&lt;=15000,100+(F340-8000)*100/(15000-8000),F340&lt;=30000,200+(F340-15000)*100/(30000-15000),TRUE,300+(F340-30000)*100/(45000-30000)),3)</f>
        <v>0.17499999999999999</v>
      </c>
      <c r="M340" s="34" cm="1">
        <f t="array" aca="1" ref="M340" ca="1">ROUND(_xlfn.IFS(G340&lt;=120,G340*50/120,G340&lt;=235,50+(G340-120)*50/(235-120),G340&lt;=400,100+(G340-235)*100/(400-235),G340&lt;=800,200+(G340-400)*100/(800-400),TRUE,300+(G340-800)*100/(1000-800)),1)</f>
        <v>13.8</v>
      </c>
      <c r="N340" s="35" cm="1">
        <f t="array" aca="1" ref="N340" ca="1">ROUND(_xlfn.IFS(H340&lt;=80,H340*50/80,H340&lt;=200,50+(H340-80)*50/(200-80),H340&lt;=1130,100+(H340-200)*100/(1130-200),H340&lt;=2260,200+(H340-1130)*100/(2260-1130),TRUE,300+(H340-2260)*100/(3000-2260)),1)</f>
        <v>20</v>
      </c>
      <c r="O340" s="32">
        <f t="shared" ca="1" si="11"/>
        <v>101.7</v>
      </c>
      <c r="P340" s="33" t="str">
        <f t="shared" ca="1" si="12"/>
        <v>PM2,5</v>
      </c>
      <c r="Q340" s="42" t="str" cm="1">
        <f t="array" aca="1" ref="Q340" ca="1">_xlfn.IFS(O340&lt;=50,"Baik", O340&lt;=100,"Sedang", O340&lt;=200,"Tidak Sehat", O340&lt;=300,"Sangat Tidak Sehat", TRUE,"Berbahaya")</f>
        <v>Tidak Sehat</v>
      </c>
    </row>
    <row r="341" spans="1:17" x14ac:dyDescent="0.25">
      <c r="A341" s="41">
        <v>202311</v>
      </c>
      <c r="B341" s="33" t="s">
        <v>368</v>
      </c>
      <c r="C341" s="32">
        <f ca="1">ROUND('PM10'!$H$8*(-LN(1-RAND()))^(1/'PM10'!$H$7),0)</f>
        <v>48</v>
      </c>
      <c r="D341" s="35">
        <f ca="1">ROUND('PM2,5'!$H$8*(-LN(1-RAND()))^(1/'PM2,5'!$H$7),0)</f>
        <v>68</v>
      </c>
      <c r="E341" s="32">
        <f ca="1">ROUND(_xlfn.NORM.INV(RAND(),'SO2'!$H$4,'SO2'!$H$6),0)</f>
        <v>37</v>
      </c>
      <c r="F341" s="33">
        <f ca="1">ROUND(_xlfn.NORM.INV(RAND(),CO!$H$4,CO!$H$6),0)</f>
        <v>9</v>
      </c>
      <c r="G341" s="34">
        <f ca="1">ROUND('O3'!$H$8*(-LN(1-RAND()))^(1/'O3'!$H$7),0)</f>
        <v>22</v>
      </c>
      <c r="H341" s="33">
        <f ca="1">ROUND(_xlfn.NORM.INV(RAND(),'NO2'!$H$4,'NO2'!$H$6),0)</f>
        <v>31</v>
      </c>
      <c r="I341" s="34" cm="1">
        <f t="array" aca="1" ref="I341" ca="1">ROUND(_xlfn.IFS(C341&lt;=50, C341, C341&lt;=150, 50+(C341-50)*50/(150-50), C341&lt;=350, 100+(C341-150)*100/(350-150), C341&lt;=420, 200+(C341-350)*100/(420-350), TRUE, 300+(C341-420)*100/(500-420)), 1)</f>
        <v>48</v>
      </c>
      <c r="J341" s="35" cm="1">
        <f t="array" aca="1" ref="J341" ca="1">ROUND(_xlfn.IFS(D341&lt;=15.5, D341*50/15.5, D341&lt;=55.4, 50+(D341-15.5)*50/(55.4-15.5), D341&lt;=150.4, 100+(D341-55.4)*100/(150.4-55.4), D341&lt;=250.4, 200+(D341-150.4)*100/(250.4-150.4), TRUE, 300+(D341-250.4)*100/(500-250.4)), 1)</f>
        <v>113.3</v>
      </c>
      <c r="K341" s="34" cm="1">
        <f t="array" aca="1" ref="K341" ca="1">ROUND(_xlfn.IFS(E341&lt;=52, E341*50/52, E341&lt;=180, 50+(E341-52)*50/(180-52), E341&lt;=365, 100+(E341-180)*100/(365-180), E341&lt;=800, 200+(E341-365)*100/(800-365), TRUE, 300+(E341-800)*100/(1200-800)), 1)</f>
        <v>35.6</v>
      </c>
      <c r="L341" s="35" cm="1">
        <f t="array" aca="1" ref="L341" ca="1">ROUND(_xlfn.IFS(F341&lt;=4000,F341*50/4000,F341&lt;=8000,50+(F341-4000)*50/(8000-4000),F341&lt;=15000,100+(F341-8000)*100/(15000-8000),F341&lt;=30000,200+(F341-15000)*100/(30000-15000),TRUE,300+(F341-30000)*100/(45000-30000)),3)</f>
        <v>0.113</v>
      </c>
      <c r="M341" s="34" cm="1">
        <f t="array" aca="1" ref="M341" ca="1">ROUND(_xlfn.IFS(G341&lt;=120,G341*50/120,G341&lt;=235,50+(G341-120)*50/(235-120),G341&lt;=400,100+(G341-235)*100/(400-235),G341&lt;=800,200+(G341-400)*100/(800-400),TRUE,300+(G341-800)*100/(1000-800)),1)</f>
        <v>9.1999999999999993</v>
      </c>
      <c r="N341" s="35" cm="1">
        <f t="array" aca="1" ref="N341" ca="1">ROUND(_xlfn.IFS(H341&lt;=80,H341*50/80,H341&lt;=200,50+(H341-80)*50/(200-80),H341&lt;=1130,100+(H341-200)*100/(1130-200),H341&lt;=2260,200+(H341-1130)*100/(2260-1130),TRUE,300+(H341-2260)*100/(3000-2260)),1)</f>
        <v>19.399999999999999</v>
      </c>
      <c r="O341" s="32">
        <f t="shared" ca="1" si="11"/>
        <v>113.3</v>
      </c>
      <c r="P341" s="33" t="str">
        <f t="shared" ca="1" si="12"/>
        <v>PM2,5</v>
      </c>
      <c r="Q341" s="42" t="str" cm="1">
        <f t="array" aca="1" ref="Q341" ca="1">_xlfn.IFS(O341&lt;=50,"Baik", O341&lt;=100,"Sedang", O341&lt;=200,"Tidak Sehat", O341&lt;=300,"Sangat Tidak Sehat", TRUE,"Berbahaya")</f>
        <v>Tidak Sehat</v>
      </c>
    </row>
    <row r="342" spans="1:17" x14ac:dyDescent="0.25">
      <c r="A342" s="41">
        <v>202311</v>
      </c>
      <c r="B342" s="33" t="s">
        <v>369</v>
      </c>
      <c r="C342" s="32">
        <f ca="1">ROUND('PM10'!$H$8*(-LN(1-RAND()))^(1/'PM10'!$H$7),0)</f>
        <v>61</v>
      </c>
      <c r="D342" s="35">
        <f ca="1">ROUND('PM2,5'!$H$8*(-LN(1-RAND()))^(1/'PM2,5'!$H$7),0)</f>
        <v>93</v>
      </c>
      <c r="E342" s="32">
        <f ca="1">ROUND(_xlfn.NORM.INV(RAND(),'SO2'!$H$4,'SO2'!$H$6),0)</f>
        <v>46</v>
      </c>
      <c r="F342" s="33">
        <f ca="1">ROUND(_xlfn.NORM.INV(RAND(),CO!$H$4,CO!$H$6),0)</f>
        <v>9</v>
      </c>
      <c r="G342" s="34">
        <f ca="1">ROUND('O3'!$H$8*(-LN(1-RAND()))^(1/'O3'!$H$7),0)</f>
        <v>35</v>
      </c>
      <c r="H342" s="33">
        <f ca="1">ROUND(_xlfn.NORM.INV(RAND(),'NO2'!$H$4,'NO2'!$H$6),0)</f>
        <v>22</v>
      </c>
      <c r="I342" s="34" cm="1">
        <f t="array" aca="1" ref="I342" ca="1">ROUND(_xlfn.IFS(C342&lt;=50, C342, C342&lt;=150, 50+(C342-50)*50/(150-50), C342&lt;=350, 100+(C342-150)*100/(350-150), C342&lt;=420, 200+(C342-350)*100/(420-350), TRUE, 300+(C342-420)*100/(500-420)), 1)</f>
        <v>55.5</v>
      </c>
      <c r="J342" s="35" cm="1">
        <f t="array" aca="1" ref="J342" ca="1">ROUND(_xlfn.IFS(D342&lt;=15.5, D342*50/15.5, D342&lt;=55.4, 50+(D342-15.5)*50/(55.4-15.5), D342&lt;=150.4, 100+(D342-55.4)*100/(150.4-55.4), D342&lt;=250.4, 200+(D342-150.4)*100/(250.4-150.4), TRUE, 300+(D342-250.4)*100/(500-250.4)), 1)</f>
        <v>139.6</v>
      </c>
      <c r="K342" s="34" cm="1">
        <f t="array" aca="1" ref="K342" ca="1">ROUND(_xlfn.IFS(E342&lt;=52, E342*50/52, E342&lt;=180, 50+(E342-52)*50/(180-52), E342&lt;=365, 100+(E342-180)*100/(365-180), E342&lt;=800, 200+(E342-365)*100/(800-365), TRUE, 300+(E342-800)*100/(1200-800)), 1)</f>
        <v>44.2</v>
      </c>
      <c r="L342" s="35" cm="1">
        <f t="array" aca="1" ref="L342" ca="1">ROUND(_xlfn.IFS(F342&lt;=4000,F342*50/4000,F342&lt;=8000,50+(F342-4000)*50/(8000-4000),F342&lt;=15000,100+(F342-8000)*100/(15000-8000),F342&lt;=30000,200+(F342-15000)*100/(30000-15000),TRUE,300+(F342-30000)*100/(45000-30000)),3)</f>
        <v>0.113</v>
      </c>
      <c r="M342" s="34" cm="1">
        <f t="array" aca="1" ref="M342" ca="1">ROUND(_xlfn.IFS(G342&lt;=120,G342*50/120,G342&lt;=235,50+(G342-120)*50/(235-120),G342&lt;=400,100+(G342-235)*100/(400-235),G342&lt;=800,200+(G342-400)*100/(800-400),TRUE,300+(G342-800)*100/(1000-800)),1)</f>
        <v>14.6</v>
      </c>
      <c r="N342" s="35" cm="1">
        <f t="array" aca="1" ref="N342" ca="1">ROUND(_xlfn.IFS(H342&lt;=80,H342*50/80,H342&lt;=200,50+(H342-80)*50/(200-80),H342&lt;=1130,100+(H342-200)*100/(1130-200),H342&lt;=2260,200+(H342-1130)*100/(2260-1130),TRUE,300+(H342-2260)*100/(3000-2260)),1)</f>
        <v>13.8</v>
      </c>
      <c r="O342" s="32">
        <f t="shared" ca="1" si="11"/>
        <v>139.6</v>
      </c>
      <c r="P342" s="33" t="str">
        <f t="shared" ca="1" si="12"/>
        <v>PM2,5</v>
      </c>
      <c r="Q342" s="42" t="str" cm="1">
        <f t="array" aca="1" ref="Q342" ca="1">_xlfn.IFS(O342&lt;=50,"Baik", O342&lt;=100,"Sedang", O342&lt;=200,"Tidak Sehat", O342&lt;=300,"Sangat Tidak Sehat", TRUE,"Berbahaya")</f>
        <v>Tidak Sehat</v>
      </c>
    </row>
    <row r="343" spans="1:17" x14ac:dyDescent="0.25">
      <c r="A343" s="41">
        <v>202311</v>
      </c>
      <c r="B343" s="33" t="s">
        <v>370</v>
      </c>
      <c r="C343" s="32">
        <f ca="1">ROUND('PM10'!$H$8*(-LN(1-RAND()))^(1/'PM10'!$H$7),0)</f>
        <v>57</v>
      </c>
      <c r="D343" s="35">
        <f ca="1">ROUND('PM2,5'!$H$8*(-LN(1-RAND()))^(1/'PM2,5'!$H$7),0)</f>
        <v>80</v>
      </c>
      <c r="E343" s="32">
        <f ca="1">ROUND(_xlfn.NORM.INV(RAND(),'SO2'!$H$4,'SO2'!$H$6),0)</f>
        <v>46</v>
      </c>
      <c r="F343" s="33">
        <f ca="1">ROUND(_xlfn.NORM.INV(RAND(),CO!$H$4,CO!$H$6),0)</f>
        <v>8</v>
      </c>
      <c r="G343" s="34">
        <f ca="1">ROUND('O3'!$H$8*(-LN(1-RAND()))^(1/'O3'!$H$7),0)</f>
        <v>19</v>
      </c>
      <c r="H343" s="33">
        <f ca="1">ROUND(_xlfn.NORM.INV(RAND(),'NO2'!$H$4,'NO2'!$H$6),0)</f>
        <v>25</v>
      </c>
      <c r="I343" s="34" cm="1">
        <f t="array" aca="1" ref="I343" ca="1">ROUND(_xlfn.IFS(C343&lt;=50, C343, C343&lt;=150, 50+(C343-50)*50/(150-50), C343&lt;=350, 100+(C343-150)*100/(350-150), C343&lt;=420, 200+(C343-350)*100/(420-350), TRUE, 300+(C343-420)*100/(500-420)), 1)</f>
        <v>53.5</v>
      </c>
      <c r="J343" s="35" cm="1">
        <f t="array" aca="1" ref="J343" ca="1">ROUND(_xlfn.IFS(D343&lt;=15.5, D343*50/15.5, D343&lt;=55.4, 50+(D343-15.5)*50/(55.4-15.5), D343&lt;=150.4, 100+(D343-55.4)*100/(150.4-55.4), D343&lt;=250.4, 200+(D343-150.4)*100/(250.4-150.4), TRUE, 300+(D343-250.4)*100/(500-250.4)), 1)</f>
        <v>125.9</v>
      </c>
      <c r="K343" s="34" cm="1">
        <f t="array" aca="1" ref="K343" ca="1">ROUND(_xlfn.IFS(E343&lt;=52, E343*50/52, E343&lt;=180, 50+(E343-52)*50/(180-52), E343&lt;=365, 100+(E343-180)*100/(365-180), E343&lt;=800, 200+(E343-365)*100/(800-365), TRUE, 300+(E343-800)*100/(1200-800)), 1)</f>
        <v>44.2</v>
      </c>
      <c r="L343" s="35" cm="1">
        <f t="array" aca="1" ref="L343" ca="1">ROUND(_xlfn.IFS(F343&lt;=4000,F343*50/4000,F343&lt;=8000,50+(F343-4000)*50/(8000-4000),F343&lt;=15000,100+(F343-8000)*100/(15000-8000),F343&lt;=30000,200+(F343-15000)*100/(30000-15000),TRUE,300+(F343-30000)*100/(45000-30000)),3)</f>
        <v>0.1</v>
      </c>
      <c r="M343" s="34" cm="1">
        <f t="array" aca="1" ref="M343" ca="1">ROUND(_xlfn.IFS(G343&lt;=120,G343*50/120,G343&lt;=235,50+(G343-120)*50/(235-120),G343&lt;=400,100+(G343-235)*100/(400-235),G343&lt;=800,200+(G343-400)*100/(800-400),TRUE,300+(G343-800)*100/(1000-800)),1)</f>
        <v>7.9</v>
      </c>
      <c r="N343" s="35" cm="1">
        <f t="array" aca="1" ref="N343" ca="1">ROUND(_xlfn.IFS(H343&lt;=80,H343*50/80,H343&lt;=200,50+(H343-80)*50/(200-80),H343&lt;=1130,100+(H343-200)*100/(1130-200),H343&lt;=2260,200+(H343-1130)*100/(2260-1130),TRUE,300+(H343-2260)*100/(3000-2260)),1)</f>
        <v>15.6</v>
      </c>
      <c r="O343" s="32">
        <f t="shared" ca="1" si="11"/>
        <v>125.9</v>
      </c>
      <c r="P343" s="33" t="str">
        <f t="shared" ca="1" si="12"/>
        <v>PM2,5</v>
      </c>
      <c r="Q343" s="42" t="str" cm="1">
        <f t="array" aca="1" ref="Q343" ca="1">_xlfn.IFS(O343&lt;=50,"Baik", O343&lt;=100,"Sedang", O343&lt;=200,"Tidak Sehat", O343&lt;=300,"Sangat Tidak Sehat", TRUE,"Berbahaya")</f>
        <v>Tidak Sehat</v>
      </c>
    </row>
    <row r="344" spans="1:17" x14ac:dyDescent="0.25">
      <c r="A344" s="41">
        <v>202311</v>
      </c>
      <c r="B344" s="33" t="s">
        <v>371</v>
      </c>
      <c r="C344" s="32">
        <f ca="1">ROUND('PM10'!$H$8*(-LN(1-RAND()))^(1/'PM10'!$H$7),0)</f>
        <v>65</v>
      </c>
      <c r="D344" s="35">
        <f ca="1">ROUND('PM2,5'!$H$8*(-LN(1-RAND()))^(1/'PM2,5'!$H$7),0)</f>
        <v>49</v>
      </c>
      <c r="E344" s="32">
        <f ca="1">ROUND(_xlfn.NORM.INV(RAND(),'SO2'!$H$4,'SO2'!$H$6),0)</f>
        <v>38</v>
      </c>
      <c r="F344" s="33">
        <f ca="1">ROUND(_xlfn.NORM.INV(RAND(),CO!$H$4,CO!$H$6),0)</f>
        <v>8</v>
      </c>
      <c r="G344" s="34">
        <f ca="1">ROUND('O3'!$H$8*(-LN(1-RAND()))^(1/'O3'!$H$7),0)</f>
        <v>11</v>
      </c>
      <c r="H344" s="33">
        <f ca="1">ROUND(_xlfn.NORM.INV(RAND(),'NO2'!$H$4,'NO2'!$H$6),0)</f>
        <v>38</v>
      </c>
      <c r="I344" s="34" cm="1">
        <f t="array" aca="1" ref="I344" ca="1">ROUND(_xlfn.IFS(C344&lt;=50, C344, C344&lt;=150, 50+(C344-50)*50/(150-50), C344&lt;=350, 100+(C344-150)*100/(350-150), C344&lt;=420, 200+(C344-350)*100/(420-350), TRUE, 300+(C344-420)*100/(500-420)), 1)</f>
        <v>57.5</v>
      </c>
      <c r="J344" s="35" cm="1">
        <f t="array" aca="1" ref="J344" ca="1">ROUND(_xlfn.IFS(D344&lt;=15.5, D344*50/15.5, D344&lt;=55.4, 50+(D344-15.5)*50/(55.4-15.5), D344&lt;=150.4, 100+(D344-55.4)*100/(150.4-55.4), D344&lt;=250.4, 200+(D344-150.4)*100/(250.4-150.4), TRUE, 300+(D344-250.4)*100/(500-250.4)), 1)</f>
        <v>92</v>
      </c>
      <c r="K344" s="34" cm="1">
        <f t="array" aca="1" ref="K344" ca="1">ROUND(_xlfn.IFS(E344&lt;=52, E344*50/52, E344&lt;=180, 50+(E344-52)*50/(180-52), E344&lt;=365, 100+(E344-180)*100/(365-180), E344&lt;=800, 200+(E344-365)*100/(800-365), TRUE, 300+(E344-800)*100/(1200-800)), 1)</f>
        <v>36.5</v>
      </c>
      <c r="L344" s="35" cm="1">
        <f t="array" aca="1" ref="L344" ca="1">ROUND(_xlfn.IFS(F344&lt;=4000,F344*50/4000,F344&lt;=8000,50+(F344-4000)*50/(8000-4000),F344&lt;=15000,100+(F344-8000)*100/(15000-8000),F344&lt;=30000,200+(F344-15000)*100/(30000-15000),TRUE,300+(F344-30000)*100/(45000-30000)),3)</f>
        <v>0.1</v>
      </c>
      <c r="M344" s="34" cm="1">
        <f t="array" aca="1" ref="M344" ca="1">ROUND(_xlfn.IFS(G344&lt;=120,G344*50/120,G344&lt;=235,50+(G344-120)*50/(235-120),G344&lt;=400,100+(G344-235)*100/(400-235),G344&lt;=800,200+(G344-400)*100/(800-400),TRUE,300+(G344-800)*100/(1000-800)),1)</f>
        <v>4.5999999999999996</v>
      </c>
      <c r="N344" s="35" cm="1">
        <f t="array" aca="1" ref="N344" ca="1">ROUND(_xlfn.IFS(H344&lt;=80,H344*50/80,H344&lt;=200,50+(H344-80)*50/(200-80),H344&lt;=1130,100+(H344-200)*100/(1130-200),H344&lt;=2260,200+(H344-1130)*100/(2260-1130),TRUE,300+(H344-2260)*100/(3000-2260)),1)</f>
        <v>23.8</v>
      </c>
      <c r="O344" s="32">
        <f t="shared" ca="1" si="11"/>
        <v>92</v>
      </c>
      <c r="P344" s="33" t="str">
        <f t="shared" ca="1" si="12"/>
        <v>PM2,5</v>
      </c>
      <c r="Q344" s="42" t="str" cm="1">
        <f t="array" aca="1" ref="Q344" ca="1">_xlfn.IFS(O344&lt;=50,"Baik", O344&lt;=100,"Sedang", O344&lt;=200,"Tidak Sehat", O344&lt;=300,"Sangat Tidak Sehat", TRUE,"Berbahaya")</f>
        <v>Sedang</v>
      </c>
    </row>
    <row r="345" spans="1:17" x14ac:dyDescent="0.25">
      <c r="A345" s="41">
        <v>202311</v>
      </c>
      <c r="B345" s="33" t="s">
        <v>372</v>
      </c>
      <c r="C345" s="32">
        <f ca="1">ROUND('PM10'!$H$8*(-LN(1-RAND()))^(1/'PM10'!$H$7),0)</f>
        <v>63</v>
      </c>
      <c r="D345" s="35">
        <f ca="1">ROUND('PM2,5'!$H$8*(-LN(1-RAND()))^(1/'PM2,5'!$H$7),0)</f>
        <v>98</v>
      </c>
      <c r="E345" s="32">
        <f ca="1">ROUND(_xlfn.NORM.INV(RAND(),'SO2'!$H$4,'SO2'!$H$6),0)</f>
        <v>39</v>
      </c>
      <c r="F345" s="33">
        <f ca="1">ROUND(_xlfn.NORM.INV(RAND(),CO!$H$4,CO!$H$6),0)</f>
        <v>6</v>
      </c>
      <c r="G345" s="34">
        <f ca="1">ROUND('O3'!$H$8*(-LN(1-RAND()))^(1/'O3'!$H$7),0)</f>
        <v>36</v>
      </c>
      <c r="H345" s="33">
        <f ca="1">ROUND(_xlfn.NORM.INV(RAND(),'NO2'!$H$4,'NO2'!$H$6),0)</f>
        <v>23</v>
      </c>
      <c r="I345" s="34" cm="1">
        <f t="array" aca="1" ref="I345" ca="1">ROUND(_xlfn.IFS(C345&lt;=50, C345, C345&lt;=150, 50+(C345-50)*50/(150-50), C345&lt;=350, 100+(C345-150)*100/(350-150), C345&lt;=420, 200+(C345-350)*100/(420-350), TRUE, 300+(C345-420)*100/(500-420)), 1)</f>
        <v>56.5</v>
      </c>
      <c r="J345" s="35" cm="1">
        <f t="array" aca="1" ref="J345" ca="1">ROUND(_xlfn.IFS(D345&lt;=15.5, D345*50/15.5, D345&lt;=55.4, 50+(D345-15.5)*50/(55.4-15.5), D345&lt;=150.4, 100+(D345-55.4)*100/(150.4-55.4), D345&lt;=250.4, 200+(D345-150.4)*100/(250.4-150.4), TRUE, 300+(D345-250.4)*100/(500-250.4)), 1)</f>
        <v>144.80000000000001</v>
      </c>
      <c r="K345" s="34" cm="1">
        <f t="array" aca="1" ref="K345" ca="1">ROUND(_xlfn.IFS(E345&lt;=52, E345*50/52, E345&lt;=180, 50+(E345-52)*50/(180-52), E345&lt;=365, 100+(E345-180)*100/(365-180), E345&lt;=800, 200+(E345-365)*100/(800-365), TRUE, 300+(E345-800)*100/(1200-800)), 1)</f>
        <v>37.5</v>
      </c>
      <c r="L345" s="35" cm="1">
        <f t="array" aca="1" ref="L345" ca="1">ROUND(_xlfn.IFS(F345&lt;=4000,F345*50/4000,F345&lt;=8000,50+(F345-4000)*50/(8000-4000),F345&lt;=15000,100+(F345-8000)*100/(15000-8000),F345&lt;=30000,200+(F345-15000)*100/(30000-15000),TRUE,300+(F345-30000)*100/(45000-30000)),3)</f>
        <v>7.4999999999999997E-2</v>
      </c>
      <c r="M345" s="34" cm="1">
        <f t="array" aca="1" ref="M345" ca="1">ROUND(_xlfn.IFS(G345&lt;=120,G345*50/120,G345&lt;=235,50+(G345-120)*50/(235-120),G345&lt;=400,100+(G345-235)*100/(400-235),G345&lt;=800,200+(G345-400)*100/(800-400),TRUE,300+(G345-800)*100/(1000-800)),1)</f>
        <v>15</v>
      </c>
      <c r="N345" s="35" cm="1">
        <f t="array" aca="1" ref="N345" ca="1">ROUND(_xlfn.IFS(H345&lt;=80,H345*50/80,H345&lt;=200,50+(H345-80)*50/(200-80),H345&lt;=1130,100+(H345-200)*100/(1130-200),H345&lt;=2260,200+(H345-1130)*100/(2260-1130),TRUE,300+(H345-2260)*100/(3000-2260)),1)</f>
        <v>14.4</v>
      </c>
      <c r="O345" s="32">
        <f t="shared" ca="1" si="11"/>
        <v>144.80000000000001</v>
      </c>
      <c r="P345" s="33" t="str">
        <f t="shared" ca="1" si="12"/>
        <v>PM2,5</v>
      </c>
      <c r="Q345" s="42" t="str" cm="1">
        <f t="array" aca="1" ref="Q345" ca="1">_xlfn.IFS(O345&lt;=50,"Baik", O345&lt;=100,"Sedang", O345&lt;=200,"Tidak Sehat", O345&lt;=300,"Sangat Tidak Sehat", TRUE,"Berbahaya")</f>
        <v>Tidak Sehat</v>
      </c>
    </row>
    <row r="346" spans="1:17" x14ac:dyDescent="0.25">
      <c r="A346" s="41">
        <v>202311</v>
      </c>
      <c r="B346" s="33" t="s">
        <v>373</v>
      </c>
      <c r="C346" s="32">
        <f ca="1">ROUND('PM10'!$H$8*(-LN(1-RAND()))^(1/'PM10'!$H$7),0)</f>
        <v>63</v>
      </c>
      <c r="D346" s="35">
        <f ca="1">ROUND('PM2,5'!$H$8*(-LN(1-RAND()))^(1/'PM2,5'!$H$7),0)</f>
        <v>115</v>
      </c>
      <c r="E346" s="32">
        <f ca="1">ROUND(_xlfn.NORM.INV(RAND(),'SO2'!$H$4,'SO2'!$H$6),0)</f>
        <v>39</v>
      </c>
      <c r="F346" s="33">
        <f ca="1">ROUND(_xlfn.NORM.INV(RAND(),CO!$H$4,CO!$H$6),0)</f>
        <v>10</v>
      </c>
      <c r="G346" s="34">
        <f ca="1">ROUND('O3'!$H$8*(-LN(1-RAND()))^(1/'O3'!$H$7),0)</f>
        <v>22</v>
      </c>
      <c r="H346" s="33">
        <f ca="1">ROUND(_xlfn.NORM.INV(RAND(),'NO2'!$H$4,'NO2'!$H$6),0)</f>
        <v>29</v>
      </c>
      <c r="I346" s="34" cm="1">
        <f t="array" aca="1" ref="I346" ca="1">ROUND(_xlfn.IFS(C346&lt;=50, C346, C346&lt;=150, 50+(C346-50)*50/(150-50), C346&lt;=350, 100+(C346-150)*100/(350-150), C346&lt;=420, 200+(C346-350)*100/(420-350), TRUE, 300+(C346-420)*100/(500-420)), 1)</f>
        <v>56.5</v>
      </c>
      <c r="J346" s="35" cm="1">
        <f t="array" aca="1" ref="J346" ca="1">ROUND(_xlfn.IFS(D346&lt;=15.5, D346*50/15.5, D346&lt;=55.4, 50+(D346-15.5)*50/(55.4-15.5), D346&lt;=150.4, 100+(D346-55.4)*100/(150.4-55.4), D346&lt;=250.4, 200+(D346-150.4)*100/(250.4-150.4), TRUE, 300+(D346-250.4)*100/(500-250.4)), 1)</f>
        <v>162.69999999999999</v>
      </c>
      <c r="K346" s="34" cm="1">
        <f t="array" aca="1" ref="K346" ca="1">ROUND(_xlfn.IFS(E346&lt;=52, E346*50/52, E346&lt;=180, 50+(E346-52)*50/(180-52), E346&lt;=365, 100+(E346-180)*100/(365-180), E346&lt;=800, 200+(E346-365)*100/(800-365), TRUE, 300+(E346-800)*100/(1200-800)), 1)</f>
        <v>37.5</v>
      </c>
      <c r="L346" s="35" cm="1">
        <f t="array" aca="1" ref="L346" ca="1">ROUND(_xlfn.IFS(F346&lt;=4000,F346*50/4000,F346&lt;=8000,50+(F346-4000)*50/(8000-4000),F346&lt;=15000,100+(F346-8000)*100/(15000-8000),F346&lt;=30000,200+(F346-15000)*100/(30000-15000),TRUE,300+(F346-30000)*100/(45000-30000)),3)</f>
        <v>0.125</v>
      </c>
      <c r="M346" s="34" cm="1">
        <f t="array" aca="1" ref="M346" ca="1">ROUND(_xlfn.IFS(G346&lt;=120,G346*50/120,G346&lt;=235,50+(G346-120)*50/(235-120),G346&lt;=400,100+(G346-235)*100/(400-235),G346&lt;=800,200+(G346-400)*100/(800-400),TRUE,300+(G346-800)*100/(1000-800)),1)</f>
        <v>9.1999999999999993</v>
      </c>
      <c r="N346" s="35" cm="1">
        <f t="array" aca="1" ref="N346" ca="1">ROUND(_xlfn.IFS(H346&lt;=80,H346*50/80,H346&lt;=200,50+(H346-80)*50/(200-80),H346&lt;=1130,100+(H346-200)*100/(1130-200),H346&lt;=2260,200+(H346-1130)*100/(2260-1130),TRUE,300+(H346-2260)*100/(3000-2260)),1)</f>
        <v>18.100000000000001</v>
      </c>
      <c r="O346" s="32">
        <f t="shared" ca="1" si="11"/>
        <v>162.69999999999999</v>
      </c>
      <c r="P346" s="33" t="str">
        <f t="shared" ca="1" si="12"/>
        <v>PM2,5</v>
      </c>
      <c r="Q346" s="42" t="str" cm="1">
        <f t="array" aca="1" ref="Q346" ca="1">_xlfn.IFS(O346&lt;=50,"Baik", O346&lt;=100,"Sedang", O346&lt;=200,"Tidak Sehat", O346&lt;=300,"Sangat Tidak Sehat", TRUE,"Berbahaya")</f>
        <v>Tidak Sehat</v>
      </c>
    </row>
    <row r="347" spans="1:17" x14ac:dyDescent="0.25">
      <c r="A347" s="41">
        <v>202311</v>
      </c>
      <c r="B347" s="33" t="s">
        <v>374</v>
      </c>
      <c r="C347" s="32">
        <f ca="1">ROUND('PM10'!$H$8*(-LN(1-RAND()))^(1/'PM10'!$H$7),0)</f>
        <v>54</v>
      </c>
      <c r="D347" s="35">
        <f ca="1">ROUND('PM2,5'!$H$8*(-LN(1-RAND()))^(1/'PM2,5'!$H$7),0)</f>
        <v>36</v>
      </c>
      <c r="E347" s="32">
        <f ca="1">ROUND(_xlfn.NORM.INV(RAND(),'SO2'!$H$4,'SO2'!$H$6),0)</f>
        <v>47</v>
      </c>
      <c r="F347" s="33">
        <f ca="1">ROUND(_xlfn.NORM.INV(RAND(),CO!$H$4,CO!$H$6),0)</f>
        <v>16</v>
      </c>
      <c r="G347" s="34">
        <f ca="1">ROUND('O3'!$H$8*(-LN(1-RAND()))^(1/'O3'!$H$7),0)</f>
        <v>23</v>
      </c>
      <c r="H347" s="33">
        <f ca="1">ROUND(_xlfn.NORM.INV(RAND(),'NO2'!$H$4,'NO2'!$H$6),0)</f>
        <v>24</v>
      </c>
      <c r="I347" s="34" cm="1">
        <f t="array" aca="1" ref="I347" ca="1">ROUND(_xlfn.IFS(C347&lt;=50, C347, C347&lt;=150, 50+(C347-50)*50/(150-50), C347&lt;=350, 100+(C347-150)*100/(350-150), C347&lt;=420, 200+(C347-350)*100/(420-350), TRUE, 300+(C347-420)*100/(500-420)), 1)</f>
        <v>52</v>
      </c>
      <c r="J347" s="35" cm="1">
        <f t="array" aca="1" ref="J347" ca="1">ROUND(_xlfn.IFS(D347&lt;=15.5, D347*50/15.5, D347&lt;=55.4, 50+(D347-15.5)*50/(55.4-15.5), D347&lt;=150.4, 100+(D347-55.4)*100/(150.4-55.4), D347&lt;=250.4, 200+(D347-150.4)*100/(250.4-150.4), TRUE, 300+(D347-250.4)*100/(500-250.4)), 1)</f>
        <v>75.7</v>
      </c>
      <c r="K347" s="34" cm="1">
        <f t="array" aca="1" ref="K347" ca="1">ROUND(_xlfn.IFS(E347&lt;=52, E347*50/52, E347&lt;=180, 50+(E347-52)*50/(180-52), E347&lt;=365, 100+(E347-180)*100/(365-180), E347&lt;=800, 200+(E347-365)*100/(800-365), TRUE, 300+(E347-800)*100/(1200-800)), 1)</f>
        <v>45.2</v>
      </c>
      <c r="L347" s="35" cm="1">
        <f t="array" aca="1" ref="L347" ca="1">ROUND(_xlfn.IFS(F347&lt;=4000,F347*50/4000,F347&lt;=8000,50+(F347-4000)*50/(8000-4000),F347&lt;=15000,100+(F347-8000)*100/(15000-8000),F347&lt;=30000,200+(F347-15000)*100/(30000-15000),TRUE,300+(F347-30000)*100/(45000-30000)),3)</f>
        <v>0.2</v>
      </c>
      <c r="M347" s="34" cm="1">
        <f t="array" aca="1" ref="M347" ca="1">ROUND(_xlfn.IFS(G347&lt;=120,G347*50/120,G347&lt;=235,50+(G347-120)*50/(235-120),G347&lt;=400,100+(G347-235)*100/(400-235),G347&lt;=800,200+(G347-400)*100/(800-400),TRUE,300+(G347-800)*100/(1000-800)),1)</f>
        <v>9.6</v>
      </c>
      <c r="N347" s="35" cm="1">
        <f t="array" aca="1" ref="N347" ca="1">ROUND(_xlfn.IFS(H347&lt;=80,H347*50/80,H347&lt;=200,50+(H347-80)*50/(200-80),H347&lt;=1130,100+(H347-200)*100/(1130-200),H347&lt;=2260,200+(H347-1130)*100/(2260-1130),TRUE,300+(H347-2260)*100/(3000-2260)),1)</f>
        <v>15</v>
      </c>
      <c r="O347" s="32">
        <f t="shared" ca="1" si="11"/>
        <v>75.7</v>
      </c>
      <c r="P347" s="33" t="str">
        <f t="shared" ca="1" si="12"/>
        <v>PM2,5</v>
      </c>
      <c r="Q347" s="42" t="str" cm="1">
        <f t="array" aca="1" ref="Q347" ca="1">_xlfn.IFS(O347&lt;=50,"Baik", O347&lt;=100,"Sedang", O347&lt;=200,"Tidak Sehat", O347&lt;=300,"Sangat Tidak Sehat", TRUE,"Berbahaya")</f>
        <v>Sedang</v>
      </c>
    </row>
    <row r="348" spans="1:17" x14ac:dyDescent="0.25">
      <c r="A348" s="41">
        <v>202311</v>
      </c>
      <c r="B348" s="33" t="s">
        <v>375</v>
      </c>
      <c r="C348" s="32">
        <f ca="1">ROUND('PM10'!$H$8*(-LN(1-RAND()))^(1/'PM10'!$H$7),0)</f>
        <v>52</v>
      </c>
      <c r="D348" s="35">
        <f ca="1">ROUND('PM2,5'!$H$8*(-LN(1-RAND()))^(1/'PM2,5'!$H$7),0)</f>
        <v>30</v>
      </c>
      <c r="E348" s="32">
        <f ca="1">ROUND(_xlfn.NORM.INV(RAND(),'SO2'!$H$4,'SO2'!$H$6),0)</f>
        <v>38</v>
      </c>
      <c r="F348" s="33">
        <f ca="1">ROUND(_xlfn.NORM.INV(RAND(),CO!$H$4,CO!$H$6),0)</f>
        <v>11</v>
      </c>
      <c r="G348" s="34">
        <f ca="1">ROUND('O3'!$H$8*(-LN(1-RAND()))^(1/'O3'!$H$7),0)</f>
        <v>36</v>
      </c>
      <c r="H348" s="33">
        <f ca="1">ROUND(_xlfn.NORM.INV(RAND(),'NO2'!$H$4,'NO2'!$H$6),0)</f>
        <v>22</v>
      </c>
      <c r="I348" s="34" cm="1">
        <f t="array" aca="1" ref="I348" ca="1">ROUND(_xlfn.IFS(C348&lt;=50, C348, C348&lt;=150, 50+(C348-50)*50/(150-50), C348&lt;=350, 100+(C348-150)*100/(350-150), C348&lt;=420, 200+(C348-350)*100/(420-350), TRUE, 300+(C348-420)*100/(500-420)), 1)</f>
        <v>51</v>
      </c>
      <c r="J348" s="35" cm="1">
        <f t="array" aca="1" ref="J348" ca="1">ROUND(_xlfn.IFS(D348&lt;=15.5, D348*50/15.5, D348&lt;=55.4, 50+(D348-15.5)*50/(55.4-15.5), D348&lt;=150.4, 100+(D348-55.4)*100/(150.4-55.4), D348&lt;=250.4, 200+(D348-150.4)*100/(250.4-150.4), TRUE, 300+(D348-250.4)*100/(500-250.4)), 1)</f>
        <v>68.2</v>
      </c>
      <c r="K348" s="34" cm="1">
        <f t="array" aca="1" ref="K348" ca="1">ROUND(_xlfn.IFS(E348&lt;=52, E348*50/52, E348&lt;=180, 50+(E348-52)*50/(180-52), E348&lt;=365, 100+(E348-180)*100/(365-180), E348&lt;=800, 200+(E348-365)*100/(800-365), TRUE, 300+(E348-800)*100/(1200-800)), 1)</f>
        <v>36.5</v>
      </c>
      <c r="L348" s="35" cm="1">
        <f t="array" aca="1" ref="L348" ca="1">ROUND(_xlfn.IFS(F348&lt;=4000,F348*50/4000,F348&lt;=8000,50+(F348-4000)*50/(8000-4000),F348&lt;=15000,100+(F348-8000)*100/(15000-8000),F348&lt;=30000,200+(F348-15000)*100/(30000-15000),TRUE,300+(F348-30000)*100/(45000-30000)),3)</f>
        <v>0.13800000000000001</v>
      </c>
      <c r="M348" s="34" cm="1">
        <f t="array" aca="1" ref="M348" ca="1">ROUND(_xlfn.IFS(G348&lt;=120,G348*50/120,G348&lt;=235,50+(G348-120)*50/(235-120),G348&lt;=400,100+(G348-235)*100/(400-235),G348&lt;=800,200+(G348-400)*100/(800-400),TRUE,300+(G348-800)*100/(1000-800)),1)</f>
        <v>15</v>
      </c>
      <c r="N348" s="35" cm="1">
        <f t="array" aca="1" ref="N348" ca="1">ROUND(_xlfn.IFS(H348&lt;=80,H348*50/80,H348&lt;=200,50+(H348-80)*50/(200-80),H348&lt;=1130,100+(H348-200)*100/(1130-200),H348&lt;=2260,200+(H348-1130)*100/(2260-1130),TRUE,300+(H348-2260)*100/(3000-2260)),1)</f>
        <v>13.8</v>
      </c>
      <c r="O348" s="32">
        <f t="shared" ca="1" si="11"/>
        <v>68.2</v>
      </c>
      <c r="P348" s="33" t="str">
        <f t="shared" ca="1" si="12"/>
        <v>PM2,5</v>
      </c>
      <c r="Q348" s="42" t="str" cm="1">
        <f t="array" aca="1" ref="Q348" ca="1">_xlfn.IFS(O348&lt;=50,"Baik", O348&lt;=100,"Sedang", O348&lt;=200,"Tidak Sehat", O348&lt;=300,"Sangat Tidak Sehat", TRUE,"Berbahaya")</f>
        <v>Sedang</v>
      </c>
    </row>
    <row r="349" spans="1:17" x14ac:dyDescent="0.25">
      <c r="A349" s="41">
        <v>202311</v>
      </c>
      <c r="B349" s="33" t="s">
        <v>376</v>
      </c>
      <c r="C349" s="32">
        <f ca="1">ROUND('PM10'!$H$8*(-LN(1-RAND()))^(1/'PM10'!$H$7),0)</f>
        <v>54</v>
      </c>
      <c r="D349" s="35">
        <f ca="1">ROUND('PM2,5'!$H$8*(-LN(1-RAND()))^(1/'PM2,5'!$H$7),0)</f>
        <v>61</v>
      </c>
      <c r="E349" s="32">
        <f ca="1">ROUND(_xlfn.NORM.INV(RAND(),'SO2'!$H$4,'SO2'!$H$6),0)</f>
        <v>41</v>
      </c>
      <c r="F349" s="33">
        <f ca="1">ROUND(_xlfn.NORM.INV(RAND(),CO!$H$4,CO!$H$6),0)</f>
        <v>10</v>
      </c>
      <c r="G349" s="34">
        <f ca="1">ROUND('O3'!$H$8*(-LN(1-RAND()))^(1/'O3'!$H$7),0)</f>
        <v>32</v>
      </c>
      <c r="H349" s="33">
        <f ca="1">ROUND(_xlfn.NORM.INV(RAND(),'NO2'!$H$4,'NO2'!$H$6),0)</f>
        <v>40</v>
      </c>
      <c r="I349" s="34" cm="1">
        <f t="array" aca="1" ref="I349" ca="1">ROUND(_xlfn.IFS(C349&lt;=50, C349, C349&lt;=150, 50+(C349-50)*50/(150-50), C349&lt;=350, 100+(C349-150)*100/(350-150), C349&lt;=420, 200+(C349-350)*100/(420-350), TRUE, 300+(C349-420)*100/(500-420)), 1)</f>
        <v>52</v>
      </c>
      <c r="J349" s="35" cm="1">
        <f t="array" aca="1" ref="J349" ca="1">ROUND(_xlfn.IFS(D349&lt;=15.5, D349*50/15.5, D349&lt;=55.4, 50+(D349-15.5)*50/(55.4-15.5), D349&lt;=150.4, 100+(D349-55.4)*100/(150.4-55.4), D349&lt;=250.4, 200+(D349-150.4)*100/(250.4-150.4), TRUE, 300+(D349-250.4)*100/(500-250.4)), 1)</f>
        <v>105.9</v>
      </c>
      <c r="K349" s="34" cm="1">
        <f t="array" aca="1" ref="K349" ca="1">ROUND(_xlfn.IFS(E349&lt;=52, E349*50/52, E349&lt;=180, 50+(E349-52)*50/(180-52), E349&lt;=365, 100+(E349-180)*100/(365-180), E349&lt;=800, 200+(E349-365)*100/(800-365), TRUE, 300+(E349-800)*100/(1200-800)), 1)</f>
        <v>39.4</v>
      </c>
      <c r="L349" s="35" cm="1">
        <f t="array" aca="1" ref="L349" ca="1">ROUND(_xlfn.IFS(F349&lt;=4000,F349*50/4000,F349&lt;=8000,50+(F349-4000)*50/(8000-4000),F349&lt;=15000,100+(F349-8000)*100/(15000-8000),F349&lt;=30000,200+(F349-15000)*100/(30000-15000),TRUE,300+(F349-30000)*100/(45000-30000)),3)</f>
        <v>0.125</v>
      </c>
      <c r="M349" s="34" cm="1">
        <f t="array" aca="1" ref="M349" ca="1">ROUND(_xlfn.IFS(G349&lt;=120,G349*50/120,G349&lt;=235,50+(G349-120)*50/(235-120),G349&lt;=400,100+(G349-235)*100/(400-235),G349&lt;=800,200+(G349-400)*100/(800-400),TRUE,300+(G349-800)*100/(1000-800)),1)</f>
        <v>13.3</v>
      </c>
      <c r="N349" s="35" cm="1">
        <f t="array" aca="1" ref="N349" ca="1">ROUND(_xlfn.IFS(H349&lt;=80,H349*50/80,H349&lt;=200,50+(H349-80)*50/(200-80),H349&lt;=1130,100+(H349-200)*100/(1130-200),H349&lt;=2260,200+(H349-1130)*100/(2260-1130),TRUE,300+(H349-2260)*100/(3000-2260)),1)</f>
        <v>25</v>
      </c>
      <c r="O349" s="32">
        <f t="shared" ca="1" si="11"/>
        <v>105.9</v>
      </c>
      <c r="P349" s="33" t="str">
        <f t="shared" ca="1" si="12"/>
        <v>PM2,5</v>
      </c>
      <c r="Q349" s="42" t="str" cm="1">
        <f t="array" aca="1" ref="Q349" ca="1">_xlfn.IFS(O349&lt;=50,"Baik", O349&lt;=100,"Sedang", O349&lt;=200,"Tidak Sehat", O349&lt;=300,"Sangat Tidak Sehat", TRUE,"Berbahaya")</f>
        <v>Tidak Sehat</v>
      </c>
    </row>
    <row r="350" spans="1:17" x14ac:dyDescent="0.25">
      <c r="A350" s="41">
        <v>202311</v>
      </c>
      <c r="B350" s="33" t="s">
        <v>377</v>
      </c>
      <c r="C350" s="32">
        <f ca="1">ROUND('PM10'!$H$8*(-LN(1-RAND()))^(1/'PM10'!$H$7),0)</f>
        <v>36</v>
      </c>
      <c r="D350" s="35">
        <f ca="1">ROUND('PM2,5'!$H$8*(-LN(1-RAND()))^(1/'PM2,5'!$H$7),0)</f>
        <v>65</v>
      </c>
      <c r="E350" s="32">
        <f ca="1">ROUND(_xlfn.NORM.INV(RAND(),'SO2'!$H$4,'SO2'!$H$6),0)</f>
        <v>43</v>
      </c>
      <c r="F350" s="33">
        <f ca="1">ROUND(_xlfn.NORM.INV(RAND(),CO!$H$4,CO!$H$6),0)</f>
        <v>12</v>
      </c>
      <c r="G350" s="34">
        <f ca="1">ROUND('O3'!$H$8*(-LN(1-RAND()))^(1/'O3'!$H$7),0)</f>
        <v>17</v>
      </c>
      <c r="H350" s="33">
        <f ca="1">ROUND(_xlfn.NORM.INV(RAND(),'NO2'!$H$4,'NO2'!$H$6),0)</f>
        <v>25</v>
      </c>
      <c r="I350" s="34" cm="1">
        <f t="array" aca="1" ref="I350" ca="1">ROUND(_xlfn.IFS(C350&lt;=50, C350, C350&lt;=150, 50+(C350-50)*50/(150-50), C350&lt;=350, 100+(C350-150)*100/(350-150), C350&lt;=420, 200+(C350-350)*100/(420-350), TRUE, 300+(C350-420)*100/(500-420)), 1)</f>
        <v>36</v>
      </c>
      <c r="J350" s="35" cm="1">
        <f t="array" aca="1" ref="J350" ca="1">ROUND(_xlfn.IFS(D350&lt;=15.5, D350*50/15.5, D350&lt;=55.4, 50+(D350-15.5)*50/(55.4-15.5), D350&lt;=150.4, 100+(D350-55.4)*100/(150.4-55.4), D350&lt;=250.4, 200+(D350-150.4)*100/(250.4-150.4), TRUE, 300+(D350-250.4)*100/(500-250.4)), 1)</f>
        <v>110.1</v>
      </c>
      <c r="K350" s="34" cm="1">
        <f t="array" aca="1" ref="K350" ca="1">ROUND(_xlfn.IFS(E350&lt;=52, E350*50/52, E350&lt;=180, 50+(E350-52)*50/(180-52), E350&lt;=365, 100+(E350-180)*100/(365-180), E350&lt;=800, 200+(E350-365)*100/(800-365), TRUE, 300+(E350-800)*100/(1200-800)), 1)</f>
        <v>41.3</v>
      </c>
      <c r="L350" s="35" cm="1">
        <f t="array" aca="1" ref="L350" ca="1">ROUND(_xlfn.IFS(F350&lt;=4000,F350*50/4000,F350&lt;=8000,50+(F350-4000)*50/(8000-4000),F350&lt;=15000,100+(F350-8000)*100/(15000-8000),F350&lt;=30000,200+(F350-15000)*100/(30000-15000),TRUE,300+(F350-30000)*100/(45000-30000)),3)</f>
        <v>0.15</v>
      </c>
      <c r="M350" s="34" cm="1">
        <f t="array" aca="1" ref="M350" ca="1">ROUND(_xlfn.IFS(G350&lt;=120,G350*50/120,G350&lt;=235,50+(G350-120)*50/(235-120),G350&lt;=400,100+(G350-235)*100/(400-235),G350&lt;=800,200+(G350-400)*100/(800-400),TRUE,300+(G350-800)*100/(1000-800)),1)</f>
        <v>7.1</v>
      </c>
      <c r="N350" s="35" cm="1">
        <f t="array" aca="1" ref="N350" ca="1">ROUND(_xlfn.IFS(H350&lt;=80,H350*50/80,H350&lt;=200,50+(H350-80)*50/(200-80),H350&lt;=1130,100+(H350-200)*100/(1130-200),H350&lt;=2260,200+(H350-1130)*100/(2260-1130),TRUE,300+(H350-2260)*100/(3000-2260)),1)</f>
        <v>15.6</v>
      </c>
      <c r="O350" s="32">
        <f t="shared" ca="1" si="11"/>
        <v>110.1</v>
      </c>
      <c r="P350" s="33" t="str">
        <f t="shared" ca="1" si="12"/>
        <v>PM2,5</v>
      </c>
      <c r="Q350" s="42" t="str" cm="1">
        <f t="array" aca="1" ref="Q350" ca="1">_xlfn.IFS(O350&lt;=50,"Baik", O350&lt;=100,"Sedang", O350&lt;=200,"Tidak Sehat", O350&lt;=300,"Sangat Tidak Sehat", TRUE,"Berbahaya")</f>
        <v>Tidak Sehat</v>
      </c>
    </row>
    <row r="351" spans="1:17" x14ac:dyDescent="0.25">
      <c r="A351" s="41">
        <v>202311</v>
      </c>
      <c r="B351" s="33" t="s">
        <v>378</v>
      </c>
      <c r="C351" s="32">
        <f ca="1">ROUND('PM10'!$H$8*(-LN(1-RAND()))^(1/'PM10'!$H$7),0)</f>
        <v>56</v>
      </c>
      <c r="D351" s="35">
        <f ca="1">ROUND('PM2,5'!$H$8*(-LN(1-RAND()))^(1/'PM2,5'!$H$7),0)</f>
        <v>78</v>
      </c>
      <c r="E351" s="32">
        <f ca="1">ROUND(_xlfn.NORM.INV(RAND(),'SO2'!$H$4,'SO2'!$H$6),0)</f>
        <v>50</v>
      </c>
      <c r="F351" s="33">
        <f ca="1">ROUND(_xlfn.NORM.INV(RAND(),CO!$H$4,CO!$H$6),0)</f>
        <v>8</v>
      </c>
      <c r="G351" s="34">
        <f ca="1">ROUND('O3'!$H$8*(-LN(1-RAND()))^(1/'O3'!$H$7),0)</f>
        <v>31</v>
      </c>
      <c r="H351" s="33">
        <f ca="1">ROUND(_xlfn.NORM.INV(RAND(),'NO2'!$H$4,'NO2'!$H$6),0)</f>
        <v>43</v>
      </c>
      <c r="I351" s="34" cm="1">
        <f t="array" aca="1" ref="I351" ca="1">ROUND(_xlfn.IFS(C351&lt;=50, C351, C351&lt;=150, 50+(C351-50)*50/(150-50), C351&lt;=350, 100+(C351-150)*100/(350-150), C351&lt;=420, 200+(C351-350)*100/(420-350), TRUE, 300+(C351-420)*100/(500-420)), 1)</f>
        <v>53</v>
      </c>
      <c r="J351" s="35" cm="1">
        <f t="array" aca="1" ref="J351" ca="1">ROUND(_xlfn.IFS(D351&lt;=15.5, D351*50/15.5, D351&lt;=55.4, 50+(D351-15.5)*50/(55.4-15.5), D351&lt;=150.4, 100+(D351-55.4)*100/(150.4-55.4), D351&lt;=250.4, 200+(D351-150.4)*100/(250.4-150.4), TRUE, 300+(D351-250.4)*100/(500-250.4)), 1)</f>
        <v>123.8</v>
      </c>
      <c r="K351" s="34" cm="1">
        <f t="array" aca="1" ref="K351" ca="1">ROUND(_xlfn.IFS(E351&lt;=52, E351*50/52, E351&lt;=180, 50+(E351-52)*50/(180-52), E351&lt;=365, 100+(E351-180)*100/(365-180), E351&lt;=800, 200+(E351-365)*100/(800-365), TRUE, 300+(E351-800)*100/(1200-800)), 1)</f>
        <v>48.1</v>
      </c>
      <c r="L351" s="35" cm="1">
        <f t="array" aca="1" ref="L351" ca="1">ROUND(_xlfn.IFS(F351&lt;=4000,F351*50/4000,F351&lt;=8000,50+(F351-4000)*50/(8000-4000),F351&lt;=15000,100+(F351-8000)*100/(15000-8000),F351&lt;=30000,200+(F351-15000)*100/(30000-15000),TRUE,300+(F351-30000)*100/(45000-30000)),3)</f>
        <v>0.1</v>
      </c>
      <c r="M351" s="34" cm="1">
        <f t="array" aca="1" ref="M351" ca="1">ROUND(_xlfn.IFS(G351&lt;=120,G351*50/120,G351&lt;=235,50+(G351-120)*50/(235-120),G351&lt;=400,100+(G351-235)*100/(400-235),G351&lt;=800,200+(G351-400)*100/(800-400),TRUE,300+(G351-800)*100/(1000-800)),1)</f>
        <v>12.9</v>
      </c>
      <c r="N351" s="35" cm="1">
        <f t="array" aca="1" ref="N351" ca="1">ROUND(_xlfn.IFS(H351&lt;=80,H351*50/80,H351&lt;=200,50+(H351-80)*50/(200-80),H351&lt;=1130,100+(H351-200)*100/(1130-200),H351&lt;=2260,200+(H351-1130)*100/(2260-1130),TRUE,300+(H351-2260)*100/(3000-2260)),1)</f>
        <v>26.9</v>
      </c>
      <c r="O351" s="32">
        <f t="shared" ca="1" si="11"/>
        <v>123.8</v>
      </c>
      <c r="P351" s="33" t="str">
        <f t="shared" ca="1" si="12"/>
        <v>PM2,5</v>
      </c>
      <c r="Q351" s="42" t="str" cm="1">
        <f t="array" aca="1" ref="Q351" ca="1">_xlfn.IFS(O351&lt;=50,"Baik", O351&lt;=100,"Sedang", O351&lt;=200,"Tidak Sehat", O351&lt;=300,"Sangat Tidak Sehat", TRUE,"Berbahaya")</f>
        <v>Tidak Sehat</v>
      </c>
    </row>
    <row r="352" spans="1:17" x14ac:dyDescent="0.25">
      <c r="A352" s="41">
        <v>202311</v>
      </c>
      <c r="B352" s="33" t="s">
        <v>379</v>
      </c>
      <c r="C352" s="32">
        <f ca="1">ROUND('PM10'!$H$8*(-LN(1-RAND()))^(1/'PM10'!$H$7),0)</f>
        <v>50</v>
      </c>
      <c r="D352" s="35">
        <f ca="1">ROUND('PM2,5'!$H$8*(-LN(1-RAND()))^(1/'PM2,5'!$H$7),0)</f>
        <v>62</v>
      </c>
      <c r="E352" s="32">
        <f ca="1">ROUND(_xlfn.NORM.INV(RAND(),'SO2'!$H$4,'SO2'!$H$6),0)</f>
        <v>47</v>
      </c>
      <c r="F352" s="33">
        <f ca="1">ROUND(_xlfn.NORM.INV(RAND(),CO!$H$4,CO!$H$6),0)</f>
        <v>10</v>
      </c>
      <c r="G352" s="34">
        <f ca="1">ROUND('O3'!$H$8*(-LN(1-RAND()))^(1/'O3'!$H$7),0)</f>
        <v>32</v>
      </c>
      <c r="H352" s="33">
        <f ca="1">ROUND(_xlfn.NORM.INV(RAND(),'NO2'!$H$4,'NO2'!$H$6),0)</f>
        <v>27</v>
      </c>
      <c r="I352" s="34" cm="1">
        <f t="array" aca="1" ref="I352" ca="1">ROUND(_xlfn.IFS(C352&lt;=50, C352, C352&lt;=150, 50+(C352-50)*50/(150-50), C352&lt;=350, 100+(C352-150)*100/(350-150), C352&lt;=420, 200+(C352-350)*100/(420-350), TRUE, 300+(C352-420)*100/(500-420)), 1)</f>
        <v>50</v>
      </c>
      <c r="J352" s="35" cm="1">
        <f t="array" aca="1" ref="J352" ca="1">ROUND(_xlfn.IFS(D352&lt;=15.5, D352*50/15.5, D352&lt;=55.4, 50+(D352-15.5)*50/(55.4-15.5), D352&lt;=150.4, 100+(D352-55.4)*100/(150.4-55.4), D352&lt;=250.4, 200+(D352-150.4)*100/(250.4-150.4), TRUE, 300+(D352-250.4)*100/(500-250.4)), 1)</f>
        <v>106.9</v>
      </c>
      <c r="K352" s="34" cm="1">
        <f t="array" aca="1" ref="K352" ca="1">ROUND(_xlfn.IFS(E352&lt;=52, E352*50/52, E352&lt;=180, 50+(E352-52)*50/(180-52), E352&lt;=365, 100+(E352-180)*100/(365-180), E352&lt;=800, 200+(E352-365)*100/(800-365), TRUE, 300+(E352-800)*100/(1200-800)), 1)</f>
        <v>45.2</v>
      </c>
      <c r="L352" s="35" cm="1">
        <f t="array" aca="1" ref="L352" ca="1">ROUND(_xlfn.IFS(F352&lt;=4000,F352*50/4000,F352&lt;=8000,50+(F352-4000)*50/(8000-4000),F352&lt;=15000,100+(F352-8000)*100/(15000-8000),F352&lt;=30000,200+(F352-15000)*100/(30000-15000),TRUE,300+(F352-30000)*100/(45000-30000)),3)</f>
        <v>0.125</v>
      </c>
      <c r="M352" s="34" cm="1">
        <f t="array" aca="1" ref="M352" ca="1">ROUND(_xlfn.IFS(G352&lt;=120,G352*50/120,G352&lt;=235,50+(G352-120)*50/(235-120),G352&lt;=400,100+(G352-235)*100/(400-235),G352&lt;=800,200+(G352-400)*100/(800-400),TRUE,300+(G352-800)*100/(1000-800)),1)</f>
        <v>13.3</v>
      </c>
      <c r="N352" s="35" cm="1">
        <f t="array" aca="1" ref="N352" ca="1">ROUND(_xlfn.IFS(H352&lt;=80,H352*50/80,H352&lt;=200,50+(H352-80)*50/(200-80),H352&lt;=1130,100+(H352-200)*100/(1130-200),H352&lt;=2260,200+(H352-1130)*100/(2260-1130),TRUE,300+(H352-2260)*100/(3000-2260)),1)</f>
        <v>16.899999999999999</v>
      </c>
      <c r="O352" s="32">
        <f t="shared" ca="1" si="11"/>
        <v>106.9</v>
      </c>
      <c r="P352" s="33" t="str">
        <f t="shared" ca="1" si="12"/>
        <v>PM2,5</v>
      </c>
      <c r="Q352" s="42" t="str" cm="1">
        <f t="array" aca="1" ref="Q352" ca="1">_xlfn.IFS(O352&lt;=50,"Baik", O352&lt;=100,"Sedang", O352&lt;=200,"Tidak Sehat", O352&lt;=300,"Sangat Tidak Sehat", TRUE,"Berbahaya")</f>
        <v>Tidak Sehat</v>
      </c>
    </row>
    <row r="353" spans="1:17" x14ac:dyDescent="0.25">
      <c r="A353" s="41">
        <v>202311</v>
      </c>
      <c r="B353" s="33" t="s">
        <v>380</v>
      </c>
      <c r="C353" s="32">
        <f ca="1">ROUND('PM10'!$H$8*(-LN(1-RAND()))^(1/'PM10'!$H$7),0)</f>
        <v>65</v>
      </c>
      <c r="D353" s="35">
        <f ca="1">ROUND('PM2,5'!$H$8*(-LN(1-RAND()))^(1/'PM2,5'!$H$7),0)</f>
        <v>44</v>
      </c>
      <c r="E353" s="32">
        <f ca="1">ROUND(_xlfn.NORM.INV(RAND(),'SO2'!$H$4,'SO2'!$H$6),0)</f>
        <v>46</v>
      </c>
      <c r="F353" s="33">
        <f ca="1">ROUND(_xlfn.NORM.INV(RAND(),CO!$H$4,CO!$H$6),0)</f>
        <v>12</v>
      </c>
      <c r="G353" s="34">
        <f ca="1">ROUND('O3'!$H$8*(-LN(1-RAND()))^(1/'O3'!$H$7),0)</f>
        <v>32</v>
      </c>
      <c r="H353" s="33">
        <f ca="1">ROUND(_xlfn.NORM.INV(RAND(),'NO2'!$H$4,'NO2'!$H$6),0)</f>
        <v>25</v>
      </c>
      <c r="I353" s="34" cm="1">
        <f t="array" aca="1" ref="I353" ca="1">ROUND(_xlfn.IFS(C353&lt;=50, C353, C353&lt;=150, 50+(C353-50)*50/(150-50), C353&lt;=350, 100+(C353-150)*100/(350-150), C353&lt;=420, 200+(C353-350)*100/(420-350), TRUE, 300+(C353-420)*100/(500-420)), 1)</f>
        <v>57.5</v>
      </c>
      <c r="J353" s="35" cm="1">
        <f t="array" aca="1" ref="J353" ca="1">ROUND(_xlfn.IFS(D353&lt;=15.5, D353*50/15.5, D353&lt;=55.4, 50+(D353-15.5)*50/(55.4-15.5), D353&lt;=150.4, 100+(D353-55.4)*100/(150.4-55.4), D353&lt;=250.4, 200+(D353-150.4)*100/(250.4-150.4), TRUE, 300+(D353-250.4)*100/(500-250.4)), 1)</f>
        <v>85.7</v>
      </c>
      <c r="K353" s="34" cm="1">
        <f t="array" aca="1" ref="K353" ca="1">ROUND(_xlfn.IFS(E353&lt;=52, E353*50/52, E353&lt;=180, 50+(E353-52)*50/(180-52), E353&lt;=365, 100+(E353-180)*100/(365-180), E353&lt;=800, 200+(E353-365)*100/(800-365), TRUE, 300+(E353-800)*100/(1200-800)), 1)</f>
        <v>44.2</v>
      </c>
      <c r="L353" s="35" cm="1">
        <f t="array" aca="1" ref="L353" ca="1">ROUND(_xlfn.IFS(F353&lt;=4000,F353*50/4000,F353&lt;=8000,50+(F353-4000)*50/(8000-4000),F353&lt;=15000,100+(F353-8000)*100/(15000-8000),F353&lt;=30000,200+(F353-15000)*100/(30000-15000),TRUE,300+(F353-30000)*100/(45000-30000)),3)</f>
        <v>0.15</v>
      </c>
      <c r="M353" s="34" cm="1">
        <f t="array" aca="1" ref="M353" ca="1">ROUND(_xlfn.IFS(G353&lt;=120,G353*50/120,G353&lt;=235,50+(G353-120)*50/(235-120),G353&lt;=400,100+(G353-235)*100/(400-235),G353&lt;=800,200+(G353-400)*100/(800-400),TRUE,300+(G353-800)*100/(1000-800)),1)</f>
        <v>13.3</v>
      </c>
      <c r="N353" s="35" cm="1">
        <f t="array" aca="1" ref="N353" ca="1">ROUND(_xlfn.IFS(H353&lt;=80,H353*50/80,H353&lt;=200,50+(H353-80)*50/(200-80),H353&lt;=1130,100+(H353-200)*100/(1130-200),H353&lt;=2260,200+(H353-1130)*100/(2260-1130),TRUE,300+(H353-2260)*100/(3000-2260)),1)</f>
        <v>15.6</v>
      </c>
      <c r="O353" s="32">
        <f t="shared" ca="1" si="11"/>
        <v>85.7</v>
      </c>
      <c r="P353" s="33" t="str">
        <f t="shared" ca="1" si="12"/>
        <v>PM2,5</v>
      </c>
      <c r="Q353" s="42" t="str" cm="1">
        <f t="array" aca="1" ref="Q353" ca="1">_xlfn.IFS(O353&lt;=50,"Baik", O353&lt;=100,"Sedang", O353&lt;=200,"Tidak Sehat", O353&lt;=300,"Sangat Tidak Sehat", TRUE,"Berbahaya")</f>
        <v>Sedang</v>
      </c>
    </row>
    <row r="354" spans="1:17" x14ac:dyDescent="0.25">
      <c r="A354" s="41">
        <v>202311</v>
      </c>
      <c r="B354" s="33" t="s">
        <v>381</v>
      </c>
      <c r="C354" s="32">
        <f ca="1">ROUND('PM10'!$H$8*(-LN(1-RAND()))^(1/'PM10'!$H$7),0)</f>
        <v>67</v>
      </c>
      <c r="D354" s="35">
        <f ca="1">ROUND('PM2,5'!$H$8*(-LN(1-RAND()))^(1/'PM2,5'!$H$7),0)</f>
        <v>83</v>
      </c>
      <c r="E354" s="32">
        <f ca="1">ROUND(_xlfn.NORM.INV(RAND(),'SO2'!$H$4,'SO2'!$H$6),0)</f>
        <v>37</v>
      </c>
      <c r="F354" s="33">
        <f ca="1">ROUND(_xlfn.NORM.INV(RAND(),CO!$H$4,CO!$H$6),0)</f>
        <v>11</v>
      </c>
      <c r="G354" s="34">
        <f ca="1">ROUND('O3'!$H$8*(-LN(1-RAND()))^(1/'O3'!$H$7),0)</f>
        <v>21</v>
      </c>
      <c r="H354" s="33">
        <f ca="1">ROUND(_xlfn.NORM.INV(RAND(),'NO2'!$H$4,'NO2'!$H$6),0)</f>
        <v>37</v>
      </c>
      <c r="I354" s="34" cm="1">
        <f t="array" aca="1" ref="I354" ca="1">ROUND(_xlfn.IFS(C354&lt;=50, C354, C354&lt;=150, 50+(C354-50)*50/(150-50), C354&lt;=350, 100+(C354-150)*100/(350-150), C354&lt;=420, 200+(C354-350)*100/(420-350), TRUE, 300+(C354-420)*100/(500-420)), 1)</f>
        <v>58.5</v>
      </c>
      <c r="J354" s="35" cm="1">
        <f t="array" aca="1" ref="J354" ca="1">ROUND(_xlfn.IFS(D354&lt;=15.5, D354*50/15.5, D354&lt;=55.4, 50+(D354-15.5)*50/(55.4-15.5), D354&lt;=150.4, 100+(D354-55.4)*100/(150.4-55.4), D354&lt;=250.4, 200+(D354-150.4)*100/(250.4-150.4), TRUE, 300+(D354-250.4)*100/(500-250.4)), 1)</f>
        <v>129.1</v>
      </c>
      <c r="K354" s="34" cm="1">
        <f t="array" aca="1" ref="K354" ca="1">ROUND(_xlfn.IFS(E354&lt;=52, E354*50/52, E354&lt;=180, 50+(E354-52)*50/(180-52), E354&lt;=365, 100+(E354-180)*100/(365-180), E354&lt;=800, 200+(E354-365)*100/(800-365), TRUE, 300+(E354-800)*100/(1200-800)), 1)</f>
        <v>35.6</v>
      </c>
      <c r="L354" s="35" cm="1">
        <f t="array" aca="1" ref="L354" ca="1">ROUND(_xlfn.IFS(F354&lt;=4000,F354*50/4000,F354&lt;=8000,50+(F354-4000)*50/(8000-4000),F354&lt;=15000,100+(F354-8000)*100/(15000-8000),F354&lt;=30000,200+(F354-15000)*100/(30000-15000),TRUE,300+(F354-30000)*100/(45000-30000)),3)</f>
        <v>0.13800000000000001</v>
      </c>
      <c r="M354" s="34" cm="1">
        <f t="array" aca="1" ref="M354" ca="1">ROUND(_xlfn.IFS(G354&lt;=120,G354*50/120,G354&lt;=235,50+(G354-120)*50/(235-120),G354&lt;=400,100+(G354-235)*100/(400-235),G354&lt;=800,200+(G354-400)*100/(800-400),TRUE,300+(G354-800)*100/(1000-800)),1)</f>
        <v>8.8000000000000007</v>
      </c>
      <c r="N354" s="35" cm="1">
        <f t="array" aca="1" ref="N354" ca="1">ROUND(_xlfn.IFS(H354&lt;=80,H354*50/80,H354&lt;=200,50+(H354-80)*50/(200-80),H354&lt;=1130,100+(H354-200)*100/(1130-200),H354&lt;=2260,200+(H354-1130)*100/(2260-1130),TRUE,300+(H354-2260)*100/(3000-2260)),1)</f>
        <v>23.1</v>
      </c>
      <c r="O354" s="32">
        <f t="shared" ca="1" si="11"/>
        <v>129.1</v>
      </c>
      <c r="P354" s="33" t="str">
        <f t="shared" ca="1" si="12"/>
        <v>PM2,5</v>
      </c>
      <c r="Q354" s="42" t="str" cm="1">
        <f t="array" aca="1" ref="Q354" ca="1">_xlfn.IFS(O354&lt;=50,"Baik", O354&lt;=100,"Sedang", O354&lt;=200,"Tidak Sehat", O354&lt;=300,"Sangat Tidak Sehat", TRUE,"Berbahaya")</f>
        <v>Tidak Sehat</v>
      </c>
    </row>
    <row r="355" spans="1:17" x14ac:dyDescent="0.25">
      <c r="A355" s="41">
        <v>202311</v>
      </c>
      <c r="B355" s="33" t="s">
        <v>382</v>
      </c>
      <c r="C355" s="32">
        <f ca="1">ROUND('PM10'!$H$8*(-LN(1-RAND()))^(1/'PM10'!$H$7),0)</f>
        <v>53</v>
      </c>
      <c r="D355" s="35">
        <f ca="1">ROUND('PM2,5'!$H$8*(-LN(1-RAND()))^(1/'PM2,5'!$H$7),0)</f>
        <v>47</v>
      </c>
      <c r="E355" s="32">
        <f ca="1">ROUND(_xlfn.NORM.INV(RAND(),'SO2'!$H$4,'SO2'!$H$6),0)</f>
        <v>49</v>
      </c>
      <c r="F355" s="33">
        <f ca="1">ROUND(_xlfn.NORM.INV(RAND(),CO!$H$4,CO!$H$6),0)</f>
        <v>7</v>
      </c>
      <c r="G355" s="34">
        <f ca="1">ROUND('O3'!$H$8*(-LN(1-RAND()))^(1/'O3'!$H$7),0)</f>
        <v>27</v>
      </c>
      <c r="H355" s="33">
        <f ca="1">ROUND(_xlfn.NORM.INV(RAND(),'NO2'!$H$4,'NO2'!$H$6),0)</f>
        <v>22</v>
      </c>
      <c r="I355" s="34" cm="1">
        <f t="array" aca="1" ref="I355" ca="1">ROUND(_xlfn.IFS(C355&lt;=50, C355, C355&lt;=150, 50+(C355-50)*50/(150-50), C355&lt;=350, 100+(C355-150)*100/(350-150), C355&lt;=420, 200+(C355-350)*100/(420-350), TRUE, 300+(C355-420)*100/(500-420)), 1)</f>
        <v>51.5</v>
      </c>
      <c r="J355" s="35" cm="1">
        <f t="array" aca="1" ref="J355" ca="1">ROUND(_xlfn.IFS(D355&lt;=15.5, D355*50/15.5, D355&lt;=55.4, 50+(D355-15.5)*50/(55.4-15.5), D355&lt;=150.4, 100+(D355-55.4)*100/(150.4-55.4), D355&lt;=250.4, 200+(D355-150.4)*100/(250.4-150.4), TRUE, 300+(D355-250.4)*100/(500-250.4)), 1)</f>
        <v>89.5</v>
      </c>
      <c r="K355" s="34" cm="1">
        <f t="array" aca="1" ref="K355" ca="1">ROUND(_xlfn.IFS(E355&lt;=52, E355*50/52, E355&lt;=180, 50+(E355-52)*50/(180-52), E355&lt;=365, 100+(E355-180)*100/(365-180), E355&lt;=800, 200+(E355-365)*100/(800-365), TRUE, 300+(E355-800)*100/(1200-800)), 1)</f>
        <v>47.1</v>
      </c>
      <c r="L355" s="35" cm="1">
        <f t="array" aca="1" ref="L355" ca="1">ROUND(_xlfn.IFS(F355&lt;=4000,F355*50/4000,F355&lt;=8000,50+(F355-4000)*50/(8000-4000),F355&lt;=15000,100+(F355-8000)*100/(15000-8000),F355&lt;=30000,200+(F355-15000)*100/(30000-15000),TRUE,300+(F355-30000)*100/(45000-30000)),3)</f>
        <v>8.7999999999999995E-2</v>
      </c>
      <c r="M355" s="34" cm="1">
        <f t="array" aca="1" ref="M355" ca="1">ROUND(_xlfn.IFS(G355&lt;=120,G355*50/120,G355&lt;=235,50+(G355-120)*50/(235-120),G355&lt;=400,100+(G355-235)*100/(400-235),G355&lt;=800,200+(G355-400)*100/(800-400),TRUE,300+(G355-800)*100/(1000-800)),1)</f>
        <v>11.3</v>
      </c>
      <c r="N355" s="35" cm="1">
        <f t="array" aca="1" ref="N355" ca="1">ROUND(_xlfn.IFS(H355&lt;=80,H355*50/80,H355&lt;=200,50+(H355-80)*50/(200-80),H355&lt;=1130,100+(H355-200)*100/(1130-200),H355&lt;=2260,200+(H355-1130)*100/(2260-1130),TRUE,300+(H355-2260)*100/(3000-2260)),1)</f>
        <v>13.8</v>
      </c>
      <c r="O355" s="32">
        <f t="shared" ca="1" si="11"/>
        <v>89.5</v>
      </c>
      <c r="P355" s="33" t="str">
        <f t="shared" ca="1" si="12"/>
        <v>PM2,5</v>
      </c>
      <c r="Q355" s="42" t="str" cm="1">
        <f t="array" aca="1" ref="Q355" ca="1">_xlfn.IFS(O355&lt;=50,"Baik", O355&lt;=100,"Sedang", O355&lt;=200,"Tidak Sehat", O355&lt;=300,"Sangat Tidak Sehat", TRUE,"Berbahaya")</f>
        <v>Sedang</v>
      </c>
    </row>
    <row r="356" spans="1:17" x14ac:dyDescent="0.25">
      <c r="A356" s="41">
        <v>202311</v>
      </c>
      <c r="B356" s="33" t="s">
        <v>383</v>
      </c>
      <c r="C356" s="32">
        <f ca="1">ROUND('PM10'!$H$8*(-LN(1-RAND()))^(1/'PM10'!$H$7),0)</f>
        <v>56</v>
      </c>
      <c r="D356" s="35">
        <f ca="1">ROUND('PM2,5'!$H$8*(-LN(1-RAND()))^(1/'PM2,5'!$H$7),0)</f>
        <v>78</v>
      </c>
      <c r="E356" s="32">
        <f ca="1">ROUND(_xlfn.NORM.INV(RAND(),'SO2'!$H$4,'SO2'!$H$6),0)</f>
        <v>39</v>
      </c>
      <c r="F356" s="33">
        <f ca="1">ROUND(_xlfn.NORM.INV(RAND(),CO!$H$4,CO!$H$6),0)</f>
        <v>11</v>
      </c>
      <c r="G356" s="34">
        <f ca="1">ROUND('O3'!$H$8*(-LN(1-RAND()))^(1/'O3'!$H$7),0)</f>
        <v>24</v>
      </c>
      <c r="H356" s="33">
        <f ca="1">ROUND(_xlfn.NORM.INV(RAND(),'NO2'!$H$4,'NO2'!$H$6),0)</f>
        <v>28</v>
      </c>
      <c r="I356" s="34" cm="1">
        <f t="array" aca="1" ref="I356" ca="1">ROUND(_xlfn.IFS(C356&lt;=50, C356, C356&lt;=150, 50+(C356-50)*50/(150-50), C356&lt;=350, 100+(C356-150)*100/(350-150), C356&lt;=420, 200+(C356-350)*100/(420-350), TRUE, 300+(C356-420)*100/(500-420)), 1)</f>
        <v>53</v>
      </c>
      <c r="J356" s="35" cm="1">
        <f t="array" aca="1" ref="J356" ca="1">ROUND(_xlfn.IFS(D356&lt;=15.5, D356*50/15.5, D356&lt;=55.4, 50+(D356-15.5)*50/(55.4-15.5), D356&lt;=150.4, 100+(D356-55.4)*100/(150.4-55.4), D356&lt;=250.4, 200+(D356-150.4)*100/(250.4-150.4), TRUE, 300+(D356-250.4)*100/(500-250.4)), 1)</f>
        <v>123.8</v>
      </c>
      <c r="K356" s="34" cm="1">
        <f t="array" aca="1" ref="K356" ca="1">ROUND(_xlfn.IFS(E356&lt;=52, E356*50/52, E356&lt;=180, 50+(E356-52)*50/(180-52), E356&lt;=365, 100+(E356-180)*100/(365-180), E356&lt;=800, 200+(E356-365)*100/(800-365), TRUE, 300+(E356-800)*100/(1200-800)), 1)</f>
        <v>37.5</v>
      </c>
      <c r="L356" s="35" cm="1">
        <f t="array" aca="1" ref="L356" ca="1">ROUND(_xlfn.IFS(F356&lt;=4000,F356*50/4000,F356&lt;=8000,50+(F356-4000)*50/(8000-4000),F356&lt;=15000,100+(F356-8000)*100/(15000-8000),F356&lt;=30000,200+(F356-15000)*100/(30000-15000),TRUE,300+(F356-30000)*100/(45000-30000)),3)</f>
        <v>0.13800000000000001</v>
      </c>
      <c r="M356" s="34" cm="1">
        <f t="array" aca="1" ref="M356" ca="1">ROUND(_xlfn.IFS(G356&lt;=120,G356*50/120,G356&lt;=235,50+(G356-120)*50/(235-120),G356&lt;=400,100+(G356-235)*100/(400-235),G356&lt;=800,200+(G356-400)*100/(800-400),TRUE,300+(G356-800)*100/(1000-800)),1)</f>
        <v>10</v>
      </c>
      <c r="N356" s="35" cm="1">
        <f t="array" aca="1" ref="N356" ca="1">ROUND(_xlfn.IFS(H356&lt;=80,H356*50/80,H356&lt;=200,50+(H356-80)*50/(200-80),H356&lt;=1130,100+(H356-200)*100/(1130-200),H356&lt;=2260,200+(H356-1130)*100/(2260-1130),TRUE,300+(H356-2260)*100/(3000-2260)),1)</f>
        <v>17.5</v>
      </c>
      <c r="O356" s="32">
        <f t="shared" ca="1" si="11"/>
        <v>123.8</v>
      </c>
      <c r="P356" s="33" t="str">
        <f t="shared" ca="1" si="12"/>
        <v>PM2,5</v>
      </c>
      <c r="Q356" s="42" t="str" cm="1">
        <f t="array" aca="1" ref="Q356" ca="1">_xlfn.IFS(O356&lt;=50,"Baik", O356&lt;=100,"Sedang", O356&lt;=200,"Tidak Sehat", O356&lt;=300,"Sangat Tidak Sehat", TRUE,"Berbahaya")</f>
        <v>Tidak Sehat</v>
      </c>
    </row>
    <row r="357" spans="1:17" x14ac:dyDescent="0.25">
      <c r="A357" s="41">
        <v>202311</v>
      </c>
      <c r="B357" s="33" t="s">
        <v>384</v>
      </c>
      <c r="C357" s="32">
        <f ca="1">ROUND('PM10'!$H$8*(-LN(1-RAND()))^(1/'PM10'!$H$7),0)</f>
        <v>47</v>
      </c>
      <c r="D357" s="35">
        <f ca="1">ROUND('PM2,5'!$H$8*(-LN(1-RAND()))^(1/'PM2,5'!$H$7),0)</f>
        <v>30</v>
      </c>
      <c r="E357" s="32">
        <f ca="1">ROUND(_xlfn.NORM.INV(RAND(),'SO2'!$H$4,'SO2'!$H$6),0)</f>
        <v>38</v>
      </c>
      <c r="F357" s="33">
        <f ca="1">ROUND(_xlfn.NORM.INV(RAND(),CO!$H$4,CO!$H$6),0)</f>
        <v>11</v>
      </c>
      <c r="G357" s="34">
        <f ca="1">ROUND('O3'!$H$8*(-LN(1-RAND()))^(1/'O3'!$H$7),0)</f>
        <v>25</v>
      </c>
      <c r="H357" s="33">
        <f ca="1">ROUND(_xlfn.NORM.INV(RAND(),'NO2'!$H$4,'NO2'!$H$6),0)</f>
        <v>10</v>
      </c>
      <c r="I357" s="34" cm="1">
        <f t="array" aca="1" ref="I357" ca="1">ROUND(_xlfn.IFS(C357&lt;=50, C357, C357&lt;=150, 50+(C357-50)*50/(150-50), C357&lt;=350, 100+(C357-150)*100/(350-150), C357&lt;=420, 200+(C357-350)*100/(420-350), TRUE, 300+(C357-420)*100/(500-420)), 1)</f>
        <v>47</v>
      </c>
      <c r="J357" s="35" cm="1">
        <f t="array" aca="1" ref="J357" ca="1">ROUND(_xlfn.IFS(D357&lt;=15.5, D357*50/15.5, D357&lt;=55.4, 50+(D357-15.5)*50/(55.4-15.5), D357&lt;=150.4, 100+(D357-55.4)*100/(150.4-55.4), D357&lt;=250.4, 200+(D357-150.4)*100/(250.4-150.4), TRUE, 300+(D357-250.4)*100/(500-250.4)), 1)</f>
        <v>68.2</v>
      </c>
      <c r="K357" s="34" cm="1">
        <f t="array" aca="1" ref="K357" ca="1">ROUND(_xlfn.IFS(E357&lt;=52, E357*50/52, E357&lt;=180, 50+(E357-52)*50/(180-52), E357&lt;=365, 100+(E357-180)*100/(365-180), E357&lt;=800, 200+(E357-365)*100/(800-365), TRUE, 300+(E357-800)*100/(1200-800)), 1)</f>
        <v>36.5</v>
      </c>
      <c r="L357" s="35" cm="1">
        <f t="array" aca="1" ref="L357" ca="1">ROUND(_xlfn.IFS(F357&lt;=4000,F357*50/4000,F357&lt;=8000,50+(F357-4000)*50/(8000-4000),F357&lt;=15000,100+(F357-8000)*100/(15000-8000),F357&lt;=30000,200+(F357-15000)*100/(30000-15000),TRUE,300+(F357-30000)*100/(45000-30000)),3)</f>
        <v>0.13800000000000001</v>
      </c>
      <c r="M357" s="34" cm="1">
        <f t="array" aca="1" ref="M357" ca="1">ROUND(_xlfn.IFS(G357&lt;=120,G357*50/120,G357&lt;=235,50+(G357-120)*50/(235-120),G357&lt;=400,100+(G357-235)*100/(400-235),G357&lt;=800,200+(G357-400)*100/(800-400),TRUE,300+(G357-800)*100/(1000-800)),1)</f>
        <v>10.4</v>
      </c>
      <c r="N357" s="35" cm="1">
        <f t="array" aca="1" ref="N357" ca="1">ROUND(_xlfn.IFS(H357&lt;=80,H357*50/80,H357&lt;=200,50+(H357-80)*50/(200-80),H357&lt;=1130,100+(H357-200)*100/(1130-200),H357&lt;=2260,200+(H357-1130)*100/(2260-1130),TRUE,300+(H357-2260)*100/(3000-2260)),1)</f>
        <v>6.3</v>
      </c>
      <c r="O357" s="32">
        <f t="shared" ca="1" si="11"/>
        <v>68.2</v>
      </c>
      <c r="P357" s="33" t="str">
        <f t="shared" ca="1" si="12"/>
        <v>PM2,5</v>
      </c>
      <c r="Q357" s="42" t="str" cm="1">
        <f t="array" aca="1" ref="Q357" ca="1">_xlfn.IFS(O357&lt;=50,"Baik", O357&lt;=100,"Sedang", O357&lt;=200,"Tidak Sehat", O357&lt;=300,"Sangat Tidak Sehat", TRUE,"Berbahaya")</f>
        <v>Sedang</v>
      </c>
    </row>
    <row r="358" spans="1:17" x14ac:dyDescent="0.25">
      <c r="A358" s="41">
        <v>202311</v>
      </c>
      <c r="B358" s="33" t="s">
        <v>385</v>
      </c>
      <c r="C358" s="32">
        <f ca="1">ROUND('PM10'!$H$8*(-LN(1-RAND()))^(1/'PM10'!$H$7),0)</f>
        <v>65</v>
      </c>
      <c r="D358" s="35">
        <f ca="1">ROUND('PM2,5'!$H$8*(-LN(1-RAND()))^(1/'PM2,5'!$H$7),0)</f>
        <v>70</v>
      </c>
      <c r="E358" s="32">
        <f ca="1">ROUND(_xlfn.NORM.INV(RAND(),'SO2'!$H$4,'SO2'!$H$6),0)</f>
        <v>36</v>
      </c>
      <c r="F358" s="33">
        <f ca="1">ROUND(_xlfn.NORM.INV(RAND(),CO!$H$4,CO!$H$6),0)</f>
        <v>13</v>
      </c>
      <c r="G358" s="34">
        <f ca="1">ROUND('O3'!$H$8*(-LN(1-RAND()))^(1/'O3'!$H$7),0)</f>
        <v>29</v>
      </c>
      <c r="H358" s="33">
        <f ca="1">ROUND(_xlfn.NORM.INV(RAND(),'NO2'!$H$4,'NO2'!$H$6),0)</f>
        <v>37</v>
      </c>
      <c r="I358" s="34" cm="1">
        <f t="array" aca="1" ref="I358" ca="1">ROUND(_xlfn.IFS(C358&lt;=50, C358, C358&lt;=150, 50+(C358-50)*50/(150-50), C358&lt;=350, 100+(C358-150)*100/(350-150), C358&lt;=420, 200+(C358-350)*100/(420-350), TRUE, 300+(C358-420)*100/(500-420)), 1)</f>
        <v>57.5</v>
      </c>
      <c r="J358" s="35" cm="1">
        <f t="array" aca="1" ref="J358" ca="1">ROUND(_xlfn.IFS(D358&lt;=15.5, D358*50/15.5, D358&lt;=55.4, 50+(D358-15.5)*50/(55.4-15.5), D358&lt;=150.4, 100+(D358-55.4)*100/(150.4-55.4), D358&lt;=250.4, 200+(D358-150.4)*100/(250.4-150.4), TRUE, 300+(D358-250.4)*100/(500-250.4)), 1)</f>
        <v>115.4</v>
      </c>
      <c r="K358" s="34" cm="1">
        <f t="array" aca="1" ref="K358" ca="1">ROUND(_xlfn.IFS(E358&lt;=52, E358*50/52, E358&lt;=180, 50+(E358-52)*50/(180-52), E358&lt;=365, 100+(E358-180)*100/(365-180), E358&lt;=800, 200+(E358-365)*100/(800-365), TRUE, 300+(E358-800)*100/(1200-800)), 1)</f>
        <v>34.6</v>
      </c>
      <c r="L358" s="35" cm="1">
        <f t="array" aca="1" ref="L358" ca="1">ROUND(_xlfn.IFS(F358&lt;=4000,F358*50/4000,F358&lt;=8000,50+(F358-4000)*50/(8000-4000),F358&lt;=15000,100+(F358-8000)*100/(15000-8000),F358&lt;=30000,200+(F358-15000)*100/(30000-15000),TRUE,300+(F358-30000)*100/(45000-30000)),3)</f>
        <v>0.16300000000000001</v>
      </c>
      <c r="M358" s="34" cm="1">
        <f t="array" aca="1" ref="M358" ca="1">ROUND(_xlfn.IFS(G358&lt;=120,G358*50/120,G358&lt;=235,50+(G358-120)*50/(235-120),G358&lt;=400,100+(G358-235)*100/(400-235),G358&lt;=800,200+(G358-400)*100/(800-400),TRUE,300+(G358-800)*100/(1000-800)),1)</f>
        <v>12.1</v>
      </c>
      <c r="N358" s="35" cm="1">
        <f t="array" aca="1" ref="N358" ca="1">ROUND(_xlfn.IFS(H358&lt;=80,H358*50/80,H358&lt;=200,50+(H358-80)*50/(200-80),H358&lt;=1130,100+(H358-200)*100/(1130-200),H358&lt;=2260,200+(H358-1130)*100/(2260-1130),TRUE,300+(H358-2260)*100/(3000-2260)),1)</f>
        <v>23.1</v>
      </c>
      <c r="O358" s="32">
        <f t="shared" ca="1" si="11"/>
        <v>115.4</v>
      </c>
      <c r="P358" s="33" t="str">
        <f t="shared" ca="1" si="12"/>
        <v>PM2,5</v>
      </c>
      <c r="Q358" s="42" t="str" cm="1">
        <f t="array" aca="1" ref="Q358" ca="1">_xlfn.IFS(O358&lt;=50,"Baik", O358&lt;=100,"Sedang", O358&lt;=200,"Tidak Sehat", O358&lt;=300,"Sangat Tidak Sehat", TRUE,"Berbahaya")</f>
        <v>Tidak Sehat</v>
      </c>
    </row>
    <row r="359" spans="1:17" x14ac:dyDescent="0.25">
      <c r="A359" s="41">
        <v>202311</v>
      </c>
      <c r="B359" s="33" t="s">
        <v>386</v>
      </c>
      <c r="C359" s="32">
        <f ca="1">ROUND('PM10'!$H$8*(-LN(1-RAND()))^(1/'PM10'!$H$7),0)</f>
        <v>33</v>
      </c>
      <c r="D359" s="35">
        <f ca="1">ROUND('PM2,5'!$H$8*(-LN(1-RAND()))^(1/'PM2,5'!$H$7),0)</f>
        <v>70</v>
      </c>
      <c r="E359" s="32">
        <f ca="1">ROUND(_xlfn.NORM.INV(RAND(),'SO2'!$H$4,'SO2'!$H$6),0)</f>
        <v>49</v>
      </c>
      <c r="F359" s="33">
        <f ca="1">ROUND(_xlfn.NORM.INV(RAND(),CO!$H$4,CO!$H$6),0)</f>
        <v>6</v>
      </c>
      <c r="G359" s="34">
        <f ca="1">ROUND('O3'!$H$8*(-LN(1-RAND()))^(1/'O3'!$H$7),0)</f>
        <v>28</v>
      </c>
      <c r="H359" s="33">
        <f ca="1">ROUND(_xlfn.NORM.INV(RAND(),'NO2'!$H$4,'NO2'!$H$6),0)</f>
        <v>20</v>
      </c>
      <c r="I359" s="34" cm="1">
        <f t="array" aca="1" ref="I359" ca="1">ROUND(_xlfn.IFS(C359&lt;=50, C359, C359&lt;=150, 50+(C359-50)*50/(150-50), C359&lt;=350, 100+(C359-150)*100/(350-150), C359&lt;=420, 200+(C359-350)*100/(420-350), TRUE, 300+(C359-420)*100/(500-420)), 1)</f>
        <v>33</v>
      </c>
      <c r="J359" s="35" cm="1">
        <f t="array" aca="1" ref="J359" ca="1">ROUND(_xlfn.IFS(D359&lt;=15.5, D359*50/15.5, D359&lt;=55.4, 50+(D359-15.5)*50/(55.4-15.5), D359&lt;=150.4, 100+(D359-55.4)*100/(150.4-55.4), D359&lt;=250.4, 200+(D359-150.4)*100/(250.4-150.4), TRUE, 300+(D359-250.4)*100/(500-250.4)), 1)</f>
        <v>115.4</v>
      </c>
      <c r="K359" s="34" cm="1">
        <f t="array" aca="1" ref="K359" ca="1">ROUND(_xlfn.IFS(E359&lt;=52, E359*50/52, E359&lt;=180, 50+(E359-52)*50/(180-52), E359&lt;=365, 100+(E359-180)*100/(365-180), E359&lt;=800, 200+(E359-365)*100/(800-365), TRUE, 300+(E359-800)*100/(1200-800)), 1)</f>
        <v>47.1</v>
      </c>
      <c r="L359" s="35" cm="1">
        <f t="array" aca="1" ref="L359" ca="1">ROUND(_xlfn.IFS(F359&lt;=4000,F359*50/4000,F359&lt;=8000,50+(F359-4000)*50/(8000-4000),F359&lt;=15000,100+(F359-8000)*100/(15000-8000),F359&lt;=30000,200+(F359-15000)*100/(30000-15000),TRUE,300+(F359-30000)*100/(45000-30000)),3)</f>
        <v>7.4999999999999997E-2</v>
      </c>
      <c r="M359" s="34" cm="1">
        <f t="array" aca="1" ref="M359" ca="1">ROUND(_xlfn.IFS(G359&lt;=120,G359*50/120,G359&lt;=235,50+(G359-120)*50/(235-120),G359&lt;=400,100+(G359-235)*100/(400-235),G359&lt;=800,200+(G359-400)*100/(800-400),TRUE,300+(G359-800)*100/(1000-800)),1)</f>
        <v>11.7</v>
      </c>
      <c r="N359" s="35" cm="1">
        <f t="array" aca="1" ref="N359" ca="1">ROUND(_xlfn.IFS(H359&lt;=80,H359*50/80,H359&lt;=200,50+(H359-80)*50/(200-80),H359&lt;=1130,100+(H359-200)*100/(1130-200),H359&lt;=2260,200+(H359-1130)*100/(2260-1130),TRUE,300+(H359-2260)*100/(3000-2260)),1)</f>
        <v>12.5</v>
      </c>
      <c r="O359" s="32">
        <f t="shared" ca="1" si="11"/>
        <v>115.4</v>
      </c>
      <c r="P359" s="33" t="str">
        <f t="shared" ca="1" si="12"/>
        <v>PM2,5</v>
      </c>
      <c r="Q359" s="42" t="str" cm="1">
        <f t="array" aca="1" ref="Q359" ca="1">_xlfn.IFS(O359&lt;=50,"Baik", O359&lt;=100,"Sedang", O359&lt;=200,"Tidak Sehat", O359&lt;=300,"Sangat Tidak Sehat", TRUE,"Berbahaya")</f>
        <v>Tidak Sehat</v>
      </c>
    </row>
    <row r="360" spans="1:17" x14ac:dyDescent="0.25">
      <c r="A360" s="41">
        <v>202311</v>
      </c>
      <c r="B360" s="33" t="s">
        <v>387</v>
      </c>
      <c r="C360" s="32">
        <f ca="1">ROUND('PM10'!$H$8*(-LN(1-RAND()))^(1/'PM10'!$H$7),0)</f>
        <v>34</v>
      </c>
      <c r="D360" s="35">
        <f ca="1">ROUND('PM2,5'!$H$8*(-LN(1-RAND()))^(1/'PM2,5'!$H$7),0)</f>
        <v>98</v>
      </c>
      <c r="E360" s="32">
        <f ca="1">ROUND(_xlfn.NORM.INV(RAND(),'SO2'!$H$4,'SO2'!$H$6),0)</f>
        <v>45</v>
      </c>
      <c r="F360" s="33">
        <f ca="1">ROUND(_xlfn.NORM.INV(RAND(),CO!$H$4,CO!$H$6),0)</f>
        <v>6</v>
      </c>
      <c r="G360" s="34">
        <f ca="1">ROUND('O3'!$H$8*(-LN(1-RAND()))^(1/'O3'!$H$7),0)</f>
        <v>20</v>
      </c>
      <c r="H360" s="33">
        <f ca="1">ROUND(_xlfn.NORM.INV(RAND(),'NO2'!$H$4,'NO2'!$H$6),0)</f>
        <v>20</v>
      </c>
      <c r="I360" s="34" cm="1">
        <f t="array" aca="1" ref="I360" ca="1">ROUND(_xlfn.IFS(C360&lt;=50, C360, C360&lt;=150, 50+(C360-50)*50/(150-50), C360&lt;=350, 100+(C360-150)*100/(350-150), C360&lt;=420, 200+(C360-350)*100/(420-350), TRUE, 300+(C360-420)*100/(500-420)), 1)</f>
        <v>34</v>
      </c>
      <c r="J360" s="35" cm="1">
        <f t="array" aca="1" ref="J360" ca="1">ROUND(_xlfn.IFS(D360&lt;=15.5, D360*50/15.5, D360&lt;=55.4, 50+(D360-15.5)*50/(55.4-15.5), D360&lt;=150.4, 100+(D360-55.4)*100/(150.4-55.4), D360&lt;=250.4, 200+(D360-150.4)*100/(250.4-150.4), TRUE, 300+(D360-250.4)*100/(500-250.4)), 1)</f>
        <v>144.80000000000001</v>
      </c>
      <c r="K360" s="34" cm="1">
        <f t="array" aca="1" ref="K360" ca="1">ROUND(_xlfn.IFS(E360&lt;=52, E360*50/52, E360&lt;=180, 50+(E360-52)*50/(180-52), E360&lt;=365, 100+(E360-180)*100/(365-180), E360&lt;=800, 200+(E360-365)*100/(800-365), TRUE, 300+(E360-800)*100/(1200-800)), 1)</f>
        <v>43.3</v>
      </c>
      <c r="L360" s="35" cm="1">
        <f t="array" aca="1" ref="L360" ca="1">ROUND(_xlfn.IFS(F360&lt;=4000,F360*50/4000,F360&lt;=8000,50+(F360-4000)*50/(8000-4000),F360&lt;=15000,100+(F360-8000)*100/(15000-8000),F360&lt;=30000,200+(F360-15000)*100/(30000-15000),TRUE,300+(F360-30000)*100/(45000-30000)),3)</f>
        <v>7.4999999999999997E-2</v>
      </c>
      <c r="M360" s="34" cm="1">
        <f t="array" aca="1" ref="M360" ca="1">ROUND(_xlfn.IFS(G360&lt;=120,G360*50/120,G360&lt;=235,50+(G360-120)*50/(235-120),G360&lt;=400,100+(G360-235)*100/(400-235),G360&lt;=800,200+(G360-400)*100/(800-400),TRUE,300+(G360-800)*100/(1000-800)),1)</f>
        <v>8.3000000000000007</v>
      </c>
      <c r="N360" s="35" cm="1">
        <f t="array" aca="1" ref="N360" ca="1">ROUND(_xlfn.IFS(H360&lt;=80,H360*50/80,H360&lt;=200,50+(H360-80)*50/(200-80),H360&lt;=1130,100+(H360-200)*100/(1130-200),H360&lt;=2260,200+(H360-1130)*100/(2260-1130),TRUE,300+(H360-2260)*100/(3000-2260)),1)</f>
        <v>12.5</v>
      </c>
      <c r="O360" s="32">
        <f t="shared" ca="1" si="11"/>
        <v>144.80000000000001</v>
      </c>
      <c r="P360" s="33" t="str">
        <f t="shared" ca="1" si="12"/>
        <v>PM2,5</v>
      </c>
      <c r="Q360" s="42" t="str" cm="1">
        <f t="array" aca="1" ref="Q360" ca="1">_xlfn.IFS(O360&lt;=50,"Baik", O360&lt;=100,"Sedang", O360&lt;=200,"Tidak Sehat", O360&lt;=300,"Sangat Tidak Sehat", TRUE,"Berbahaya")</f>
        <v>Tidak Sehat</v>
      </c>
    </row>
    <row r="361" spans="1:17" x14ac:dyDescent="0.25">
      <c r="A361" s="41">
        <v>202311</v>
      </c>
      <c r="B361" s="33" t="s">
        <v>388</v>
      </c>
      <c r="C361" s="32">
        <f ca="1">ROUND('PM10'!$H$8*(-LN(1-RAND()))^(1/'PM10'!$H$7),0)</f>
        <v>54</v>
      </c>
      <c r="D361" s="35">
        <f ca="1">ROUND('PM2,5'!$H$8*(-LN(1-RAND()))^(1/'PM2,5'!$H$7),0)</f>
        <v>74</v>
      </c>
      <c r="E361" s="32">
        <f ca="1">ROUND(_xlfn.NORM.INV(RAND(),'SO2'!$H$4,'SO2'!$H$6),0)</f>
        <v>37</v>
      </c>
      <c r="F361" s="33">
        <f ca="1">ROUND(_xlfn.NORM.INV(RAND(),CO!$H$4,CO!$H$6),0)</f>
        <v>9</v>
      </c>
      <c r="G361" s="34">
        <f ca="1">ROUND('O3'!$H$8*(-LN(1-RAND()))^(1/'O3'!$H$7),0)</f>
        <v>20</v>
      </c>
      <c r="H361" s="33">
        <f ca="1">ROUND(_xlfn.NORM.INV(RAND(),'NO2'!$H$4,'NO2'!$H$6),0)</f>
        <v>16</v>
      </c>
      <c r="I361" s="34" cm="1">
        <f t="array" aca="1" ref="I361" ca="1">ROUND(_xlfn.IFS(C361&lt;=50, C361, C361&lt;=150, 50+(C361-50)*50/(150-50), C361&lt;=350, 100+(C361-150)*100/(350-150), C361&lt;=420, 200+(C361-350)*100/(420-350), TRUE, 300+(C361-420)*100/(500-420)), 1)</f>
        <v>52</v>
      </c>
      <c r="J361" s="35" cm="1">
        <f t="array" aca="1" ref="J361" ca="1">ROUND(_xlfn.IFS(D361&lt;=15.5, D361*50/15.5, D361&lt;=55.4, 50+(D361-15.5)*50/(55.4-15.5), D361&lt;=150.4, 100+(D361-55.4)*100/(150.4-55.4), D361&lt;=250.4, 200+(D361-150.4)*100/(250.4-150.4), TRUE, 300+(D361-250.4)*100/(500-250.4)), 1)</f>
        <v>119.6</v>
      </c>
      <c r="K361" s="34" cm="1">
        <f t="array" aca="1" ref="K361" ca="1">ROUND(_xlfn.IFS(E361&lt;=52, E361*50/52, E361&lt;=180, 50+(E361-52)*50/(180-52), E361&lt;=365, 100+(E361-180)*100/(365-180), E361&lt;=800, 200+(E361-365)*100/(800-365), TRUE, 300+(E361-800)*100/(1200-800)), 1)</f>
        <v>35.6</v>
      </c>
      <c r="L361" s="35" cm="1">
        <f t="array" aca="1" ref="L361" ca="1">ROUND(_xlfn.IFS(F361&lt;=4000,F361*50/4000,F361&lt;=8000,50+(F361-4000)*50/(8000-4000),F361&lt;=15000,100+(F361-8000)*100/(15000-8000),F361&lt;=30000,200+(F361-15000)*100/(30000-15000),TRUE,300+(F361-30000)*100/(45000-30000)),3)</f>
        <v>0.113</v>
      </c>
      <c r="M361" s="34" cm="1">
        <f t="array" aca="1" ref="M361" ca="1">ROUND(_xlfn.IFS(G361&lt;=120,G361*50/120,G361&lt;=235,50+(G361-120)*50/(235-120),G361&lt;=400,100+(G361-235)*100/(400-235),G361&lt;=800,200+(G361-400)*100/(800-400),TRUE,300+(G361-800)*100/(1000-800)),1)</f>
        <v>8.3000000000000007</v>
      </c>
      <c r="N361" s="35" cm="1">
        <f t="array" aca="1" ref="N361" ca="1">ROUND(_xlfn.IFS(H361&lt;=80,H361*50/80,H361&lt;=200,50+(H361-80)*50/(200-80),H361&lt;=1130,100+(H361-200)*100/(1130-200),H361&lt;=2260,200+(H361-1130)*100/(2260-1130),TRUE,300+(H361-2260)*100/(3000-2260)),1)</f>
        <v>10</v>
      </c>
      <c r="O361" s="32">
        <f t="shared" ca="1" si="11"/>
        <v>119.6</v>
      </c>
      <c r="P361" s="33" t="str">
        <f t="shared" ca="1" si="12"/>
        <v>PM2,5</v>
      </c>
      <c r="Q361" s="42" t="str" cm="1">
        <f t="array" aca="1" ref="Q361" ca="1">_xlfn.IFS(O361&lt;=50,"Baik", O361&lt;=100,"Sedang", O361&lt;=200,"Tidak Sehat", O361&lt;=300,"Sangat Tidak Sehat", TRUE,"Berbahaya")</f>
        <v>Tidak Sehat</v>
      </c>
    </row>
    <row r="362" spans="1:17" x14ac:dyDescent="0.25">
      <c r="A362" s="41">
        <v>202311</v>
      </c>
      <c r="B362" s="33" t="s">
        <v>389</v>
      </c>
      <c r="C362" s="32">
        <f ca="1">ROUND('PM10'!$H$8*(-LN(1-RAND()))^(1/'PM10'!$H$7),0)</f>
        <v>33</v>
      </c>
      <c r="D362" s="35">
        <f ca="1">ROUND('PM2,5'!$H$8*(-LN(1-RAND()))^(1/'PM2,5'!$H$7),0)</f>
        <v>30</v>
      </c>
      <c r="E362" s="32">
        <f ca="1">ROUND(_xlfn.NORM.INV(RAND(),'SO2'!$H$4,'SO2'!$H$6),0)</f>
        <v>42</v>
      </c>
      <c r="F362" s="33">
        <f ca="1">ROUND(_xlfn.NORM.INV(RAND(),CO!$H$4,CO!$H$6),0)</f>
        <v>11</v>
      </c>
      <c r="G362" s="34">
        <f ca="1">ROUND('O3'!$H$8*(-LN(1-RAND()))^(1/'O3'!$H$7),0)</f>
        <v>20</v>
      </c>
      <c r="H362" s="33">
        <f ca="1">ROUND(_xlfn.NORM.INV(RAND(),'NO2'!$H$4,'NO2'!$H$6),0)</f>
        <v>30</v>
      </c>
      <c r="I362" s="34" cm="1">
        <f t="array" aca="1" ref="I362" ca="1">ROUND(_xlfn.IFS(C362&lt;=50, C362, C362&lt;=150, 50+(C362-50)*50/(150-50), C362&lt;=350, 100+(C362-150)*100/(350-150), C362&lt;=420, 200+(C362-350)*100/(420-350), TRUE, 300+(C362-420)*100/(500-420)), 1)</f>
        <v>33</v>
      </c>
      <c r="J362" s="35" cm="1">
        <f t="array" aca="1" ref="J362" ca="1">ROUND(_xlfn.IFS(D362&lt;=15.5, D362*50/15.5, D362&lt;=55.4, 50+(D362-15.5)*50/(55.4-15.5), D362&lt;=150.4, 100+(D362-55.4)*100/(150.4-55.4), D362&lt;=250.4, 200+(D362-150.4)*100/(250.4-150.4), TRUE, 300+(D362-250.4)*100/(500-250.4)), 1)</f>
        <v>68.2</v>
      </c>
      <c r="K362" s="34" cm="1">
        <f t="array" aca="1" ref="K362" ca="1">ROUND(_xlfn.IFS(E362&lt;=52, E362*50/52, E362&lt;=180, 50+(E362-52)*50/(180-52), E362&lt;=365, 100+(E362-180)*100/(365-180), E362&lt;=800, 200+(E362-365)*100/(800-365), TRUE, 300+(E362-800)*100/(1200-800)), 1)</f>
        <v>40.4</v>
      </c>
      <c r="L362" s="35" cm="1">
        <f t="array" aca="1" ref="L362" ca="1">ROUND(_xlfn.IFS(F362&lt;=4000,F362*50/4000,F362&lt;=8000,50+(F362-4000)*50/(8000-4000),F362&lt;=15000,100+(F362-8000)*100/(15000-8000),F362&lt;=30000,200+(F362-15000)*100/(30000-15000),TRUE,300+(F362-30000)*100/(45000-30000)),3)</f>
        <v>0.13800000000000001</v>
      </c>
      <c r="M362" s="34" cm="1">
        <f t="array" aca="1" ref="M362" ca="1">ROUND(_xlfn.IFS(G362&lt;=120,G362*50/120,G362&lt;=235,50+(G362-120)*50/(235-120),G362&lt;=400,100+(G362-235)*100/(400-235),G362&lt;=800,200+(G362-400)*100/(800-400),TRUE,300+(G362-800)*100/(1000-800)),1)</f>
        <v>8.3000000000000007</v>
      </c>
      <c r="N362" s="35" cm="1">
        <f t="array" aca="1" ref="N362" ca="1">ROUND(_xlfn.IFS(H362&lt;=80,H362*50/80,H362&lt;=200,50+(H362-80)*50/(200-80),H362&lt;=1130,100+(H362-200)*100/(1130-200),H362&lt;=2260,200+(H362-1130)*100/(2260-1130),TRUE,300+(H362-2260)*100/(3000-2260)),1)</f>
        <v>18.8</v>
      </c>
      <c r="O362" s="32">
        <f t="shared" ca="1" si="11"/>
        <v>68.2</v>
      </c>
      <c r="P362" s="33" t="str">
        <f t="shared" ca="1" si="12"/>
        <v>PM2,5</v>
      </c>
      <c r="Q362" s="42" t="str" cm="1">
        <f t="array" aca="1" ref="Q362" ca="1">_xlfn.IFS(O362&lt;=50,"Baik", O362&lt;=100,"Sedang", O362&lt;=200,"Tidak Sehat", O362&lt;=300,"Sangat Tidak Sehat", TRUE,"Berbahaya")</f>
        <v>Sedang</v>
      </c>
    </row>
    <row r="363" spans="1:17" x14ac:dyDescent="0.25">
      <c r="A363" s="41">
        <v>202311</v>
      </c>
      <c r="B363" s="33" t="s">
        <v>390</v>
      </c>
      <c r="C363" s="32">
        <f ca="1">ROUND('PM10'!$H$8*(-LN(1-RAND()))^(1/'PM10'!$H$7),0)</f>
        <v>62</v>
      </c>
      <c r="D363" s="35">
        <f ca="1">ROUND('PM2,5'!$H$8*(-LN(1-RAND()))^(1/'PM2,5'!$H$7),0)</f>
        <v>63</v>
      </c>
      <c r="E363" s="32">
        <f ca="1">ROUND(_xlfn.NORM.INV(RAND(),'SO2'!$H$4,'SO2'!$H$6),0)</f>
        <v>43</v>
      </c>
      <c r="F363" s="33">
        <f ca="1">ROUND(_xlfn.NORM.INV(RAND(),CO!$H$4,CO!$H$6),0)</f>
        <v>10</v>
      </c>
      <c r="G363" s="34">
        <f ca="1">ROUND('O3'!$H$8*(-LN(1-RAND()))^(1/'O3'!$H$7),0)</f>
        <v>27</v>
      </c>
      <c r="H363" s="33">
        <f ca="1">ROUND(_xlfn.NORM.INV(RAND(),'NO2'!$H$4,'NO2'!$H$6),0)</f>
        <v>12</v>
      </c>
      <c r="I363" s="34" cm="1">
        <f t="array" aca="1" ref="I363" ca="1">ROUND(_xlfn.IFS(C363&lt;=50, C363, C363&lt;=150, 50+(C363-50)*50/(150-50), C363&lt;=350, 100+(C363-150)*100/(350-150), C363&lt;=420, 200+(C363-350)*100/(420-350), TRUE, 300+(C363-420)*100/(500-420)), 1)</f>
        <v>56</v>
      </c>
      <c r="J363" s="35" cm="1">
        <f t="array" aca="1" ref="J363" ca="1">ROUND(_xlfn.IFS(D363&lt;=15.5, D363*50/15.5, D363&lt;=55.4, 50+(D363-15.5)*50/(55.4-15.5), D363&lt;=150.4, 100+(D363-55.4)*100/(150.4-55.4), D363&lt;=250.4, 200+(D363-150.4)*100/(250.4-150.4), TRUE, 300+(D363-250.4)*100/(500-250.4)), 1)</f>
        <v>108</v>
      </c>
      <c r="K363" s="34" cm="1">
        <f t="array" aca="1" ref="K363" ca="1">ROUND(_xlfn.IFS(E363&lt;=52, E363*50/52, E363&lt;=180, 50+(E363-52)*50/(180-52), E363&lt;=365, 100+(E363-180)*100/(365-180), E363&lt;=800, 200+(E363-365)*100/(800-365), TRUE, 300+(E363-800)*100/(1200-800)), 1)</f>
        <v>41.3</v>
      </c>
      <c r="L363" s="35" cm="1">
        <f t="array" aca="1" ref="L363" ca="1">ROUND(_xlfn.IFS(F363&lt;=4000,F363*50/4000,F363&lt;=8000,50+(F363-4000)*50/(8000-4000),F363&lt;=15000,100+(F363-8000)*100/(15000-8000),F363&lt;=30000,200+(F363-15000)*100/(30000-15000),TRUE,300+(F363-30000)*100/(45000-30000)),3)</f>
        <v>0.125</v>
      </c>
      <c r="M363" s="34" cm="1">
        <f t="array" aca="1" ref="M363" ca="1">ROUND(_xlfn.IFS(G363&lt;=120,G363*50/120,G363&lt;=235,50+(G363-120)*50/(235-120),G363&lt;=400,100+(G363-235)*100/(400-235),G363&lt;=800,200+(G363-400)*100/(800-400),TRUE,300+(G363-800)*100/(1000-800)),1)</f>
        <v>11.3</v>
      </c>
      <c r="N363" s="35" cm="1">
        <f t="array" aca="1" ref="N363" ca="1">ROUND(_xlfn.IFS(H363&lt;=80,H363*50/80,H363&lt;=200,50+(H363-80)*50/(200-80),H363&lt;=1130,100+(H363-200)*100/(1130-200),H363&lt;=2260,200+(H363-1130)*100/(2260-1130),TRUE,300+(H363-2260)*100/(3000-2260)),1)</f>
        <v>7.5</v>
      </c>
      <c r="O363" s="32">
        <f t="shared" ca="1" si="11"/>
        <v>108</v>
      </c>
      <c r="P363" s="33" t="str">
        <f t="shared" ca="1" si="12"/>
        <v>PM2,5</v>
      </c>
      <c r="Q363" s="42" t="str" cm="1">
        <f t="array" aca="1" ref="Q363" ca="1">_xlfn.IFS(O363&lt;=50,"Baik", O363&lt;=100,"Sedang", O363&lt;=200,"Tidak Sehat", O363&lt;=300,"Sangat Tidak Sehat", TRUE,"Berbahaya")</f>
        <v>Tidak Sehat</v>
      </c>
    </row>
    <row r="364" spans="1:17" x14ac:dyDescent="0.25">
      <c r="A364" s="41">
        <v>202311</v>
      </c>
      <c r="B364" s="33" t="s">
        <v>391</v>
      </c>
      <c r="C364" s="32">
        <f ca="1">ROUND('PM10'!$H$8*(-LN(1-RAND()))^(1/'PM10'!$H$7),0)</f>
        <v>32</v>
      </c>
      <c r="D364" s="35">
        <f ca="1">ROUND('PM2,5'!$H$8*(-LN(1-RAND()))^(1/'PM2,5'!$H$7),0)</f>
        <v>18</v>
      </c>
      <c r="E364" s="32">
        <f ca="1">ROUND(_xlfn.NORM.INV(RAND(),'SO2'!$H$4,'SO2'!$H$6),0)</f>
        <v>43</v>
      </c>
      <c r="F364" s="33">
        <f ca="1">ROUND(_xlfn.NORM.INV(RAND(),CO!$H$4,CO!$H$6),0)</f>
        <v>11</v>
      </c>
      <c r="G364" s="34">
        <f ca="1">ROUND('O3'!$H$8*(-LN(1-RAND()))^(1/'O3'!$H$7),0)</f>
        <v>23</v>
      </c>
      <c r="H364" s="33">
        <f ca="1">ROUND(_xlfn.NORM.INV(RAND(),'NO2'!$H$4,'NO2'!$H$6),0)</f>
        <v>11</v>
      </c>
      <c r="I364" s="34" cm="1">
        <f t="array" aca="1" ref="I364" ca="1">ROUND(_xlfn.IFS(C364&lt;=50, C364, C364&lt;=150, 50+(C364-50)*50/(150-50), C364&lt;=350, 100+(C364-150)*100/(350-150), C364&lt;=420, 200+(C364-350)*100/(420-350), TRUE, 300+(C364-420)*100/(500-420)), 1)</f>
        <v>32</v>
      </c>
      <c r="J364" s="35" cm="1">
        <f t="array" aca="1" ref="J364" ca="1">ROUND(_xlfn.IFS(D364&lt;=15.5, D364*50/15.5, D364&lt;=55.4, 50+(D364-15.5)*50/(55.4-15.5), D364&lt;=150.4, 100+(D364-55.4)*100/(150.4-55.4), D364&lt;=250.4, 200+(D364-150.4)*100/(250.4-150.4), TRUE, 300+(D364-250.4)*100/(500-250.4)), 1)</f>
        <v>53.1</v>
      </c>
      <c r="K364" s="34" cm="1">
        <f t="array" aca="1" ref="K364" ca="1">ROUND(_xlfn.IFS(E364&lt;=52, E364*50/52, E364&lt;=180, 50+(E364-52)*50/(180-52), E364&lt;=365, 100+(E364-180)*100/(365-180), E364&lt;=800, 200+(E364-365)*100/(800-365), TRUE, 300+(E364-800)*100/(1200-800)), 1)</f>
        <v>41.3</v>
      </c>
      <c r="L364" s="35" cm="1">
        <f t="array" aca="1" ref="L364" ca="1">ROUND(_xlfn.IFS(F364&lt;=4000,F364*50/4000,F364&lt;=8000,50+(F364-4000)*50/(8000-4000),F364&lt;=15000,100+(F364-8000)*100/(15000-8000),F364&lt;=30000,200+(F364-15000)*100/(30000-15000),TRUE,300+(F364-30000)*100/(45000-30000)),3)</f>
        <v>0.13800000000000001</v>
      </c>
      <c r="M364" s="34" cm="1">
        <f t="array" aca="1" ref="M364" ca="1">ROUND(_xlfn.IFS(G364&lt;=120,G364*50/120,G364&lt;=235,50+(G364-120)*50/(235-120),G364&lt;=400,100+(G364-235)*100/(400-235),G364&lt;=800,200+(G364-400)*100/(800-400),TRUE,300+(G364-800)*100/(1000-800)),1)</f>
        <v>9.6</v>
      </c>
      <c r="N364" s="35" cm="1">
        <f t="array" aca="1" ref="N364" ca="1">ROUND(_xlfn.IFS(H364&lt;=80,H364*50/80,H364&lt;=200,50+(H364-80)*50/(200-80),H364&lt;=1130,100+(H364-200)*100/(1130-200),H364&lt;=2260,200+(H364-1130)*100/(2260-1130),TRUE,300+(H364-2260)*100/(3000-2260)),1)</f>
        <v>6.9</v>
      </c>
      <c r="O364" s="32">
        <f t="shared" ca="1" si="11"/>
        <v>53.1</v>
      </c>
      <c r="P364" s="33" t="str">
        <f t="shared" ca="1" si="12"/>
        <v>PM2,5</v>
      </c>
      <c r="Q364" s="42" t="str" cm="1">
        <f t="array" aca="1" ref="Q364" ca="1">_xlfn.IFS(O364&lt;=50,"Baik", O364&lt;=100,"Sedang", O364&lt;=200,"Tidak Sehat", O364&lt;=300,"Sangat Tidak Sehat", TRUE,"Berbahaya")</f>
        <v>Sedang</v>
      </c>
    </row>
    <row r="365" spans="1:17" x14ac:dyDescent="0.25">
      <c r="A365" s="41">
        <v>202311</v>
      </c>
      <c r="B365" s="33" t="s">
        <v>392</v>
      </c>
      <c r="C365" s="32">
        <f ca="1">ROUND('PM10'!$H$8*(-LN(1-RAND()))^(1/'PM10'!$H$7),0)</f>
        <v>50</v>
      </c>
      <c r="D365" s="35">
        <f ca="1">ROUND('PM2,5'!$H$8*(-LN(1-RAND()))^(1/'PM2,5'!$H$7),0)</f>
        <v>45</v>
      </c>
      <c r="E365" s="32">
        <f ca="1">ROUND(_xlfn.NORM.INV(RAND(),'SO2'!$H$4,'SO2'!$H$6),0)</f>
        <v>49</v>
      </c>
      <c r="F365" s="33">
        <f ca="1">ROUND(_xlfn.NORM.INV(RAND(),CO!$H$4,CO!$H$6),0)</f>
        <v>14</v>
      </c>
      <c r="G365" s="34">
        <f ca="1">ROUND('O3'!$H$8*(-LN(1-RAND()))^(1/'O3'!$H$7),0)</f>
        <v>14</v>
      </c>
      <c r="H365" s="33">
        <f ca="1">ROUND(_xlfn.NORM.INV(RAND(),'NO2'!$H$4,'NO2'!$H$6),0)</f>
        <v>26</v>
      </c>
      <c r="I365" s="34" cm="1">
        <f t="array" aca="1" ref="I365" ca="1">ROUND(_xlfn.IFS(C365&lt;=50, C365, C365&lt;=150, 50+(C365-50)*50/(150-50), C365&lt;=350, 100+(C365-150)*100/(350-150), C365&lt;=420, 200+(C365-350)*100/(420-350), TRUE, 300+(C365-420)*100/(500-420)), 1)</f>
        <v>50</v>
      </c>
      <c r="J365" s="35" cm="1">
        <f t="array" aca="1" ref="J365" ca="1">ROUND(_xlfn.IFS(D365&lt;=15.5, D365*50/15.5, D365&lt;=55.4, 50+(D365-15.5)*50/(55.4-15.5), D365&lt;=150.4, 100+(D365-55.4)*100/(150.4-55.4), D365&lt;=250.4, 200+(D365-150.4)*100/(250.4-150.4), TRUE, 300+(D365-250.4)*100/(500-250.4)), 1)</f>
        <v>87</v>
      </c>
      <c r="K365" s="34" cm="1">
        <f t="array" aca="1" ref="K365" ca="1">ROUND(_xlfn.IFS(E365&lt;=52, E365*50/52, E365&lt;=180, 50+(E365-52)*50/(180-52), E365&lt;=365, 100+(E365-180)*100/(365-180), E365&lt;=800, 200+(E365-365)*100/(800-365), TRUE, 300+(E365-800)*100/(1200-800)), 1)</f>
        <v>47.1</v>
      </c>
      <c r="L365" s="35" cm="1">
        <f t="array" aca="1" ref="L365" ca="1">ROUND(_xlfn.IFS(F365&lt;=4000,F365*50/4000,F365&lt;=8000,50+(F365-4000)*50/(8000-4000),F365&lt;=15000,100+(F365-8000)*100/(15000-8000),F365&lt;=30000,200+(F365-15000)*100/(30000-15000),TRUE,300+(F365-30000)*100/(45000-30000)),3)</f>
        <v>0.17499999999999999</v>
      </c>
      <c r="M365" s="34" cm="1">
        <f t="array" aca="1" ref="M365" ca="1">ROUND(_xlfn.IFS(G365&lt;=120,G365*50/120,G365&lt;=235,50+(G365-120)*50/(235-120),G365&lt;=400,100+(G365-235)*100/(400-235),G365&lt;=800,200+(G365-400)*100/(800-400),TRUE,300+(G365-800)*100/(1000-800)),1)</f>
        <v>5.8</v>
      </c>
      <c r="N365" s="35" cm="1">
        <f t="array" aca="1" ref="N365" ca="1">ROUND(_xlfn.IFS(H365&lt;=80,H365*50/80,H365&lt;=200,50+(H365-80)*50/(200-80),H365&lt;=1130,100+(H365-200)*100/(1130-200),H365&lt;=2260,200+(H365-1130)*100/(2260-1130),TRUE,300+(H365-2260)*100/(3000-2260)),1)</f>
        <v>16.3</v>
      </c>
      <c r="O365" s="32">
        <f t="shared" ca="1" si="11"/>
        <v>87</v>
      </c>
      <c r="P365" s="33" t="str">
        <f t="shared" ca="1" si="12"/>
        <v>PM2,5</v>
      </c>
      <c r="Q365" s="42" t="str" cm="1">
        <f t="array" aca="1" ref="Q365" ca="1">_xlfn.IFS(O365&lt;=50,"Baik", O365&lt;=100,"Sedang", O365&lt;=200,"Tidak Sehat", O365&lt;=300,"Sangat Tidak Sehat", TRUE,"Berbahaya")</f>
        <v>Sedang</v>
      </c>
    </row>
    <row r="366" spans="1:17" ht="15.75" thickBot="1" x14ac:dyDescent="0.3">
      <c r="A366" s="43">
        <v>202311</v>
      </c>
      <c r="B366" s="44" t="s">
        <v>393</v>
      </c>
      <c r="C366" s="45">
        <f ca="1">ROUND('PM10'!$H$8*(-LN(1-RAND()))^(1/'PM10'!$H$7),0)</f>
        <v>48</v>
      </c>
      <c r="D366" s="35">
        <f ca="1">ROUND('PM2,5'!$H$8*(-LN(1-RAND()))^(1/'PM2,5'!$H$7),0)</f>
        <v>57</v>
      </c>
      <c r="E366" s="45">
        <f ca="1">ROUND(_xlfn.NORM.INV(RAND(),'SO2'!$H$4,'SO2'!$H$6),0)</f>
        <v>41</v>
      </c>
      <c r="F366" s="44">
        <f ca="1">ROUND(_xlfn.NORM.INV(RAND(),CO!$H$4,CO!$H$6),0)</f>
        <v>10</v>
      </c>
      <c r="G366" s="34">
        <f ca="1">ROUND('O3'!$H$8*(-LN(1-RAND()))^(1/'O3'!$H$7),0)</f>
        <v>20</v>
      </c>
      <c r="H366" s="44">
        <f ca="1">ROUND(_xlfn.NORM.INV(RAND(),'NO2'!$H$4,'NO2'!$H$6),0)</f>
        <v>30</v>
      </c>
      <c r="I366" s="34" cm="1">
        <f t="array" aca="1" ref="I366" ca="1">ROUND(_xlfn.IFS(C366&lt;=50, C366, C366&lt;=150, 50+(C366-50)*50/(150-50), C366&lt;=350, 100+(C366-150)*100/(350-150), C366&lt;=420, 200+(C366-350)*100/(420-350), TRUE, 300+(C366-420)*100/(500-420)), 1)</f>
        <v>48</v>
      </c>
      <c r="J366" s="35" cm="1">
        <f t="array" aca="1" ref="J366" ca="1">ROUND(_xlfn.IFS(D366&lt;=15.5, D366*50/15.5, D366&lt;=55.4, 50+(D366-15.5)*50/(55.4-15.5), D366&lt;=150.4, 100+(D366-55.4)*100/(150.4-55.4), D366&lt;=250.4, 200+(D366-150.4)*100/(250.4-150.4), TRUE, 300+(D366-250.4)*100/(500-250.4)), 1)</f>
        <v>101.7</v>
      </c>
      <c r="K366" s="34" cm="1">
        <f t="array" aca="1" ref="K366" ca="1">ROUND(_xlfn.IFS(E366&lt;=52, E366*50/52, E366&lt;=180, 50+(E366-52)*50/(180-52), E366&lt;=365, 100+(E366-180)*100/(365-180), E366&lt;=800, 200+(E366-365)*100/(800-365), TRUE, 300+(E366-800)*100/(1200-800)), 1)</f>
        <v>39.4</v>
      </c>
      <c r="L366" s="35" cm="1">
        <f t="array" aca="1" ref="L366" ca="1">ROUND(_xlfn.IFS(F366&lt;=4000,F366*50/4000,F366&lt;=8000,50+(F366-4000)*50/(8000-4000),F366&lt;=15000,100+(F366-8000)*100/(15000-8000),F366&lt;=30000,200+(F366-15000)*100/(30000-15000),TRUE,300+(F366-30000)*100/(45000-30000)),3)</f>
        <v>0.125</v>
      </c>
      <c r="M366" s="34" cm="1">
        <f t="array" aca="1" ref="M366" ca="1">ROUND(_xlfn.IFS(G366&lt;=120,G366*50/120,G366&lt;=235,50+(G366-120)*50/(235-120),G366&lt;=400,100+(G366-235)*100/(400-235),G366&lt;=800,200+(G366-400)*100/(800-400),TRUE,300+(G366-800)*100/(1000-800)),1)</f>
        <v>8.3000000000000007</v>
      </c>
      <c r="N366" s="35" cm="1">
        <f t="array" aca="1" ref="N366" ca="1">ROUND(_xlfn.IFS(H366&lt;=80,H366*50/80,H366&lt;=200,50+(H366-80)*50/(200-80),H366&lt;=1130,100+(H366-200)*100/(1130-200),H366&lt;=2260,200+(H366-1130)*100/(2260-1130),TRUE,300+(H366-2260)*100/(3000-2260)),1)</f>
        <v>18.8</v>
      </c>
      <c r="O366" s="45">
        <f t="shared" ca="1" si="11"/>
        <v>101.7</v>
      </c>
      <c r="P366" s="44" t="str">
        <f t="shared" ca="1" si="12"/>
        <v>PM2,5</v>
      </c>
      <c r="Q366" s="46" t="str" cm="1">
        <f t="array" aca="1" ref="Q366" ca="1">_xlfn.IFS(O366&lt;=50,"Baik", O366&lt;=100,"Sedang", O366&lt;=200,"Tidak Sehat", O366&lt;=300,"Sangat Tidak Sehat", TRUE,"Berbahaya")</f>
        <v>Tidak Sehat</v>
      </c>
    </row>
    <row r="367" spans="1:17" ht="12.7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CA5A-DF17-4E07-BEBC-CD87C527CFCD}">
  <dimension ref="A1:S68"/>
  <sheetViews>
    <sheetView workbookViewId="0">
      <selection activeCell="H15" sqref="H15"/>
    </sheetView>
  </sheetViews>
  <sheetFormatPr defaultRowHeight="15" x14ac:dyDescent="0.25"/>
  <cols>
    <col min="2" max="2" width="9.5703125" customWidth="1"/>
    <col min="3" max="3" width="15.5703125" customWidth="1"/>
    <col min="5" max="5" width="14.140625" customWidth="1"/>
    <col min="7" max="7" width="28.7109375" customWidth="1"/>
    <col min="8" max="8" width="10.5703125" bestFit="1" customWidth="1"/>
    <col min="11" max="11" width="12.5703125" customWidth="1"/>
    <col min="12" max="12" width="11" customWidth="1"/>
    <col min="14" max="14" width="13.140625" customWidth="1"/>
    <col min="17" max="17" width="13.7109375" customWidth="1"/>
    <col min="18" max="18" width="20.7109375" customWidth="1"/>
  </cols>
  <sheetData>
    <row r="1" spans="1:19" x14ac:dyDescent="0.25">
      <c r="A1" s="17" t="s">
        <v>15</v>
      </c>
      <c r="B1" s="18"/>
      <c r="C1" s="18"/>
      <c r="D1" s="18"/>
      <c r="E1" s="19"/>
      <c r="J1" s="70" t="s">
        <v>415</v>
      </c>
      <c r="K1" s="71"/>
      <c r="L1" s="74"/>
      <c r="N1" s="70" t="s">
        <v>428</v>
      </c>
      <c r="O1" s="74"/>
      <c r="Q1" s="70" t="s">
        <v>429</v>
      </c>
      <c r="R1" s="71"/>
      <c r="S1" s="74"/>
    </row>
    <row r="2" spans="1:19" ht="15.75" thickBot="1" x14ac:dyDescent="0.3">
      <c r="A2" s="20" t="s">
        <v>412</v>
      </c>
      <c r="B2" s="16" t="s">
        <v>399</v>
      </c>
      <c r="C2" s="16" t="s">
        <v>454</v>
      </c>
      <c r="D2" s="16" t="s">
        <v>421</v>
      </c>
      <c r="E2" s="21" t="s">
        <v>453</v>
      </c>
      <c r="J2" s="20" t="s">
        <v>430</v>
      </c>
      <c r="K2" s="16" t="s">
        <v>426</v>
      </c>
      <c r="L2" s="21" t="s">
        <v>427</v>
      </c>
      <c r="N2" s="20" t="s">
        <v>455</v>
      </c>
      <c r="O2" s="21" t="s">
        <v>427</v>
      </c>
      <c r="Q2" s="20" t="s">
        <v>456</v>
      </c>
      <c r="R2" s="16" t="s">
        <v>457</v>
      </c>
      <c r="S2" s="21" t="s">
        <v>427</v>
      </c>
    </row>
    <row r="3" spans="1:19" x14ac:dyDescent="0.25">
      <c r="A3" s="2" cm="1">
        <f t="array" ref="A3:A57">_xlfn._xlws.SORT(_xlfn.UNIQUE(Sort!$D$2:$D$366))</f>
        <v>20</v>
      </c>
      <c r="B3">
        <f>COUNTIF(Sort!$D$2:$D$366, A3)</f>
        <v>1</v>
      </c>
      <c r="C3">
        <f>SUM($B$3:B3)</f>
        <v>1</v>
      </c>
      <c r="D3">
        <f>C3/$H$3</f>
        <v>2.7700831024930748E-3</v>
      </c>
      <c r="E3" s="3">
        <f>(A3-$H$4)^2*B3</f>
        <v>1003.1871762801085</v>
      </c>
      <c r="G3" s="4" t="s">
        <v>408</v>
      </c>
      <c r="H3" s="25">
        <f>SUMIF($A$3:$A$100,"&lt;&gt;-",$B$3:$B$100)</f>
        <v>361</v>
      </c>
      <c r="J3" s="2">
        <f>(A3-$H$4)/$H$6</f>
        <v>-2.5700740992720523</v>
      </c>
      <c r="K3">
        <f>_xlfn.NORM.S.DIST(J3,TRUE)</f>
        <v>5.083838204974404E-3</v>
      </c>
      <c r="L3" s="27">
        <f>ABS(K3-D3)</f>
        <v>2.3137551024813292E-3</v>
      </c>
      <c r="N3" s="2">
        <f t="shared" ref="N3:N34" si="0">_xlfn.WEIBULL.DIST(A3,$H$7,$H$8,TRUE)</f>
        <v>7.261343705478868E-3</v>
      </c>
      <c r="O3" s="3">
        <f t="shared" ref="O3:O34" si="1">ABS(D3-N3)</f>
        <v>4.4912606029857936E-3</v>
      </c>
      <c r="Q3" s="2">
        <f t="shared" ref="Q3:Q34" si="2">_xlfn.EXPON.DIST(A3,$H$9,TRUE)</f>
        <v>0.32094174121351571</v>
      </c>
      <c r="R3">
        <f t="shared" ref="R3:R34" si="3">(N3*$H$10)+(Q3*$H$11)</f>
        <v>6.999742320708624E-2</v>
      </c>
      <c r="S3" s="3">
        <f t="shared" ref="S3:S34" si="4">ABS(D3-R3)</f>
        <v>6.7227340104593164E-2</v>
      </c>
    </row>
    <row r="4" spans="1:19" x14ac:dyDescent="0.25">
      <c r="A4" s="2">
        <v>21</v>
      </c>
      <c r="B4">
        <f>COUNTIF(Sort!$D$2:$D$366, A4)</f>
        <v>2</v>
      </c>
      <c r="C4">
        <f>SUM($B$3:B4)</f>
        <v>3</v>
      </c>
      <c r="D4">
        <f t="shared" ref="D4:D56" si="5">C4/$H$3</f>
        <v>8.3102493074792248E-3</v>
      </c>
      <c r="E4" s="3">
        <f t="shared" ref="E4:E56" si="6">(A4-$H$4)^2*B4</f>
        <v>1881.6818317845937</v>
      </c>
      <c r="G4" s="20" t="s">
        <v>411</v>
      </c>
      <c r="H4" s="3" cm="1">
        <f t="array" ref="H4">SUMPRODUCT(B3:B100,IF(ISNUMBER(A3:A100),A3:A100)) / H3</f>
        <v>51.67313019390582</v>
      </c>
      <c r="J4" s="2">
        <f>(A4-$H$4)/$H$6</f>
        <v>-2.4889304269056702</v>
      </c>
      <c r="K4">
        <f t="shared" ref="K4:K56" si="7">_xlfn.NORM.S.DIST(J4,TRUE)</f>
        <v>6.4064018199163266E-3</v>
      </c>
      <c r="L4" s="27">
        <f>ABS(K4-D4)</f>
        <v>1.9038474875628982E-3</v>
      </c>
      <c r="N4" s="2">
        <f t="shared" si="0"/>
        <v>9.1433855596809149E-3</v>
      </c>
      <c r="O4" s="3">
        <f t="shared" si="1"/>
        <v>8.3313625220169003E-4</v>
      </c>
      <c r="Q4" s="2">
        <f t="shared" si="2"/>
        <v>0.33395681749820594</v>
      </c>
      <c r="R4">
        <f t="shared" si="3"/>
        <v>7.4106071947385929E-2</v>
      </c>
      <c r="S4" s="3">
        <f t="shared" si="4"/>
        <v>6.5795822639906701E-2</v>
      </c>
    </row>
    <row r="5" spans="1:19" x14ac:dyDescent="0.25">
      <c r="A5" s="2">
        <v>23</v>
      </c>
      <c r="B5">
        <f>COUNTIF(Sort!$D$2:$D$366, A5)</f>
        <v>2</v>
      </c>
      <c r="C5">
        <f>SUM($B$3:B5)</f>
        <v>5</v>
      </c>
      <c r="D5">
        <f t="shared" si="5"/>
        <v>1.3850415512465374E-2</v>
      </c>
      <c r="E5" s="3">
        <f t="shared" si="6"/>
        <v>1644.2967902333471</v>
      </c>
      <c r="G5" s="20" t="s">
        <v>414</v>
      </c>
      <c r="H5" s="3">
        <f>SUM(E3:E56)/H3</f>
        <v>151.87653563124903</v>
      </c>
      <c r="J5" s="2">
        <f t="shared" ref="J5:J56" si="8">(A5-$H$4)/$H$6</f>
        <v>-2.3266430821729065</v>
      </c>
      <c r="K5">
        <f t="shared" si="7"/>
        <v>9.9921347720573848E-3</v>
      </c>
      <c r="L5" s="27">
        <f>ABS(K5-D5)</f>
        <v>3.8582807404079888E-3</v>
      </c>
      <c r="N5" s="2">
        <f t="shared" si="0"/>
        <v>1.4041815505523168E-2</v>
      </c>
      <c r="O5" s="3">
        <f t="shared" si="1"/>
        <v>1.9139999305779407E-4</v>
      </c>
      <c r="Q5" s="2">
        <f t="shared" si="2"/>
        <v>0.3592433961648237</v>
      </c>
      <c r="R5">
        <f t="shared" si="3"/>
        <v>8.3082131637383275E-2</v>
      </c>
      <c r="S5" s="3">
        <f t="shared" si="4"/>
        <v>6.9231716124917908E-2</v>
      </c>
    </row>
    <row r="6" spans="1:19" x14ac:dyDescent="0.25">
      <c r="A6" s="2">
        <v>24</v>
      </c>
      <c r="B6">
        <f>COUNTIF(Sort!$D$2:$D$366, A6)</f>
        <v>1</v>
      </c>
      <c r="C6">
        <f>SUM($B$3:B6)</f>
        <v>6</v>
      </c>
      <c r="D6">
        <f t="shared" si="5"/>
        <v>1.662049861495845E-2</v>
      </c>
      <c r="E6" s="3">
        <f t="shared" si="6"/>
        <v>765.80213472886192</v>
      </c>
      <c r="G6" s="20" t="s">
        <v>413</v>
      </c>
      <c r="H6" s="3">
        <f>SQRT(H5)</f>
        <v>12.3238198474032</v>
      </c>
      <c r="J6" s="2">
        <f t="shared" si="8"/>
        <v>-2.2454994098065244</v>
      </c>
      <c r="K6">
        <f t="shared" si="7"/>
        <v>1.2368045041062798E-2</v>
      </c>
      <c r="L6" s="27">
        <f>ABS(K6-D6)</f>
        <v>4.2524535738956513E-3</v>
      </c>
      <c r="N6" s="2">
        <f t="shared" si="0"/>
        <v>1.7155587477046815E-2</v>
      </c>
      <c r="O6" s="3">
        <f t="shared" si="1"/>
        <v>5.3508886208836551E-4</v>
      </c>
      <c r="Q6" s="2">
        <f t="shared" si="2"/>
        <v>0.37152436907241643</v>
      </c>
      <c r="R6">
        <f t="shared" si="3"/>
        <v>8.8029343796120749E-2</v>
      </c>
      <c r="S6" s="3">
        <f t="shared" si="4"/>
        <v>7.1408845181162306E-2</v>
      </c>
    </row>
    <row r="7" spans="1:19" x14ac:dyDescent="0.25">
      <c r="A7" s="2">
        <v>25</v>
      </c>
      <c r="B7">
        <f>COUNTIF(Sort!$D$2:$D$366, A7)</f>
        <v>4</v>
      </c>
      <c r="C7">
        <f>SUM($B$3:B7)</f>
        <v>10</v>
      </c>
      <c r="D7">
        <f t="shared" si="5"/>
        <v>2.7700831024930747E-2</v>
      </c>
      <c r="E7" s="3">
        <f t="shared" si="6"/>
        <v>2845.8234973642011</v>
      </c>
      <c r="G7" s="20" t="s">
        <v>416</v>
      </c>
      <c r="H7" s="26">
        <f>(H6/H4)^-1.086</f>
        <v>4.7430324985740002</v>
      </c>
      <c r="J7" s="2">
        <f t="shared" si="8"/>
        <v>-2.1643557374401428</v>
      </c>
      <c r="K7">
        <f t="shared" si="7"/>
        <v>1.5218529042261694E-2</v>
      </c>
      <c r="L7" s="27">
        <f t="shared" ref="L7:L56" si="9">ABS(K7-D7)</f>
        <v>1.2482301982669053E-2</v>
      </c>
      <c r="N7" s="2">
        <f t="shared" si="0"/>
        <v>2.0782295562197628E-2</v>
      </c>
      <c r="O7" s="3">
        <f t="shared" si="1"/>
        <v>6.9185354627331191E-3</v>
      </c>
      <c r="Q7" s="2">
        <f t="shared" si="2"/>
        <v>0.38356996040976188</v>
      </c>
      <c r="R7">
        <f t="shared" si="3"/>
        <v>9.3339828531710495E-2</v>
      </c>
      <c r="S7" s="3">
        <f t="shared" si="4"/>
        <v>6.5638997506779748E-2</v>
      </c>
    </row>
    <row r="8" spans="1:19" x14ac:dyDescent="0.25">
      <c r="A8" s="2">
        <v>27</v>
      </c>
      <c r="B8">
        <f>COUNTIF(Sort!$D$2:$D$366, A8)</f>
        <v>4</v>
      </c>
      <c r="C8">
        <f>SUM($B$3:B8)</f>
        <v>14</v>
      </c>
      <c r="D8">
        <f t="shared" si="5"/>
        <v>3.8781163434903045E-2</v>
      </c>
      <c r="E8" s="3">
        <f t="shared" si="6"/>
        <v>2435.053414261708</v>
      </c>
      <c r="G8" s="20" t="s">
        <v>417</v>
      </c>
      <c r="H8" s="26">
        <f>H4/_xlfn.GAMMA(1+(1/H7))</f>
        <v>56.450821078326648</v>
      </c>
      <c r="J8" s="2">
        <f t="shared" si="8"/>
        <v>-2.002068392707379</v>
      </c>
      <c r="K8">
        <f t="shared" si="7"/>
        <v>2.263868817474142E-2</v>
      </c>
      <c r="L8" s="27">
        <f t="shared" si="9"/>
        <v>1.6142475260161625E-2</v>
      </c>
      <c r="N8" s="2">
        <f t="shared" si="0"/>
        <v>2.9800459493386101E-2</v>
      </c>
      <c r="O8" s="3">
        <f t="shared" si="1"/>
        <v>8.9807039415169439E-3</v>
      </c>
      <c r="Q8" s="2">
        <f t="shared" si="2"/>
        <v>0.40697295753979079</v>
      </c>
      <c r="R8">
        <f t="shared" si="3"/>
        <v>0.10523495910266704</v>
      </c>
      <c r="S8" s="3">
        <f t="shared" si="4"/>
        <v>6.6453795667763993E-2</v>
      </c>
    </row>
    <row r="9" spans="1:19" x14ac:dyDescent="0.25">
      <c r="A9" s="2">
        <v>28</v>
      </c>
      <c r="B9">
        <f>COUNTIF(Sort!$D$2:$D$366, A9)</f>
        <v>5</v>
      </c>
      <c r="C9">
        <f>SUM($B$3:B9)</f>
        <v>19</v>
      </c>
      <c r="D9">
        <f t="shared" si="5"/>
        <v>5.2631578947368418E-2</v>
      </c>
      <c r="E9" s="3">
        <f t="shared" si="6"/>
        <v>2802.0854658880767</v>
      </c>
      <c r="G9" s="20" t="s">
        <v>418</v>
      </c>
      <c r="H9" s="3">
        <f>1/H4</f>
        <v>1.9352417712018868E-2</v>
      </c>
      <c r="J9" s="2">
        <f t="shared" si="8"/>
        <v>-1.9209247203409969</v>
      </c>
      <c r="K9">
        <f t="shared" si="7"/>
        <v>2.7370599369888979E-2</v>
      </c>
      <c r="L9" s="27">
        <f t="shared" si="9"/>
        <v>2.5260979577479439E-2</v>
      </c>
      <c r="N9" s="2">
        <f t="shared" si="0"/>
        <v>3.5310650297289851E-2</v>
      </c>
      <c r="O9" s="3">
        <f t="shared" si="1"/>
        <v>1.7320928650078567E-2</v>
      </c>
      <c r="Q9" s="2">
        <f t="shared" si="2"/>
        <v>0.418339128404566</v>
      </c>
      <c r="R9">
        <f t="shared" si="3"/>
        <v>0.11191634591874508</v>
      </c>
      <c r="S9" s="3">
        <f t="shared" si="4"/>
        <v>5.9284766971376662E-2</v>
      </c>
    </row>
    <row r="10" spans="1:19" x14ac:dyDescent="0.25">
      <c r="A10" s="2">
        <v>29</v>
      </c>
      <c r="B10">
        <f>COUNTIF(Sort!$D$2:$D$366, A10)</f>
        <v>7</v>
      </c>
      <c r="C10">
        <f>SUM($B$3:B10)</f>
        <v>26</v>
      </c>
      <c r="D10">
        <f t="shared" si="5"/>
        <v>7.2022160664819951E-2</v>
      </c>
      <c r="E10" s="3">
        <f t="shared" si="6"/>
        <v>3598.495829528626</v>
      </c>
      <c r="G10" s="20" t="s">
        <v>419</v>
      </c>
      <c r="H10" s="3">
        <v>0.8</v>
      </c>
      <c r="J10" s="2">
        <f t="shared" si="8"/>
        <v>-1.8397810479746151</v>
      </c>
      <c r="K10">
        <f t="shared" si="7"/>
        <v>3.2900194467354107E-2</v>
      </c>
      <c r="L10" s="27">
        <f t="shared" si="9"/>
        <v>3.9121966197465843E-2</v>
      </c>
      <c r="N10" s="2">
        <f t="shared" si="0"/>
        <v>4.1570472390031657E-2</v>
      </c>
      <c r="O10" s="3">
        <f t="shared" si="1"/>
        <v>3.0451688274788294E-2</v>
      </c>
      <c r="Q10" s="2">
        <f t="shared" si="2"/>
        <v>0.42948745112604014</v>
      </c>
      <c r="R10">
        <f t="shared" si="3"/>
        <v>0.11915386813723336</v>
      </c>
      <c r="S10" s="3">
        <f t="shared" si="4"/>
        <v>4.7131707472413409E-2</v>
      </c>
    </row>
    <row r="11" spans="1:19" x14ac:dyDescent="0.25">
      <c r="A11" s="2">
        <v>30</v>
      </c>
      <c r="B11">
        <f>COUNTIF(Sort!$D$2:$D$366, A11)</f>
        <v>3</v>
      </c>
      <c r="C11">
        <f>SUM($B$3:B11)</f>
        <v>29</v>
      </c>
      <c r="D11">
        <f t="shared" si="5"/>
        <v>8.0332409972299165E-2</v>
      </c>
      <c r="E11" s="3">
        <f t="shared" si="6"/>
        <v>1409.1737172059763</v>
      </c>
      <c r="G11" s="20" t="s">
        <v>420</v>
      </c>
      <c r="H11" s="3">
        <v>0.2</v>
      </c>
      <c r="J11" s="2">
        <f t="shared" si="8"/>
        <v>-1.7586373756082332</v>
      </c>
      <c r="K11">
        <f t="shared" si="7"/>
        <v>3.9319560219365481E-2</v>
      </c>
      <c r="L11" s="27">
        <f t="shared" si="9"/>
        <v>4.1012849752933685E-2</v>
      </c>
      <c r="N11" s="2">
        <f t="shared" si="0"/>
        <v>4.8643167535435607E-2</v>
      </c>
      <c r="O11" s="3">
        <f t="shared" si="1"/>
        <v>3.1689242436863559E-2</v>
      </c>
      <c r="Q11" s="2">
        <f t="shared" si="2"/>
        <v>0.44042210106054946</v>
      </c>
      <c r="R11">
        <f t="shared" si="3"/>
        <v>0.12699895424045837</v>
      </c>
      <c r="S11" s="3">
        <f t="shared" si="4"/>
        <v>4.6666544268159207E-2</v>
      </c>
    </row>
    <row r="12" spans="1:19" x14ac:dyDescent="0.25">
      <c r="A12" s="2">
        <v>31</v>
      </c>
      <c r="B12">
        <f>COUNTIF(Sort!$D$2:$D$366, A12)</f>
        <v>8</v>
      </c>
      <c r="C12">
        <f>SUM($B$3:B12)</f>
        <v>37</v>
      </c>
      <c r="D12">
        <f t="shared" si="5"/>
        <v>0.10249307479224377</v>
      </c>
      <c r="E12" s="3">
        <f t="shared" si="6"/>
        <v>3419.026496113444</v>
      </c>
      <c r="G12" s="20" t="s">
        <v>422</v>
      </c>
      <c r="H12" s="3">
        <f>1.94/SQRT(H3)</f>
        <v>0.10210526315789474</v>
      </c>
      <c r="J12" s="2">
        <f t="shared" si="8"/>
        <v>-1.6774937032418511</v>
      </c>
      <c r="K12">
        <f t="shared" si="7"/>
        <v>4.6722989873023715E-2</v>
      </c>
      <c r="L12" s="27">
        <f t="shared" si="9"/>
        <v>5.5770084919220059E-2</v>
      </c>
      <c r="N12" s="2">
        <f t="shared" si="0"/>
        <v>5.6592524217464413E-2</v>
      </c>
      <c r="O12" s="3">
        <f t="shared" si="1"/>
        <v>4.5900550574779361E-2</v>
      </c>
      <c r="Q12" s="2">
        <f t="shared" si="2"/>
        <v>0.45114717353804024</v>
      </c>
      <c r="R12">
        <f t="shared" si="3"/>
        <v>0.1355034540815796</v>
      </c>
      <c r="S12" s="3">
        <f t="shared" si="4"/>
        <v>3.3010379289335826E-2</v>
      </c>
    </row>
    <row r="13" spans="1:19" x14ac:dyDescent="0.25">
      <c r="A13" s="2">
        <v>32</v>
      </c>
      <c r="B13">
        <f>COUNTIF(Sort!$D$2:$D$366, A13)</f>
        <v>2</v>
      </c>
      <c r="C13">
        <f>SUM($B$3:B13)</f>
        <v>39</v>
      </c>
      <c r="D13">
        <f t="shared" si="5"/>
        <v>0.10803324099722991</v>
      </c>
      <c r="E13" s="3">
        <f t="shared" si="6"/>
        <v>774.06410325273771</v>
      </c>
      <c r="G13" s="20" t="s">
        <v>423</v>
      </c>
      <c r="H13" s="3">
        <f>MAX(O3:O56)</f>
        <v>9.3160594999283253E-2</v>
      </c>
      <c r="J13" s="2">
        <f t="shared" si="8"/>
        <v>-1.5963500308754692</v>
      </c>
      <c r="K13">
        <f t="shared" si="7"/>
        <v>5.520533289742223E-2</v>
      </c>
      <c r="L13" s="27">
        <f t="shared" si="9"/>
        <v>5.2827908099807683E-2</v>
      </c>
      <c r="N13" s="2">
        <f t="shared" si="0"/>
        <v>6.5482170727282143E-2</v>
      </c>
      <c r="O13" s="3">
        <f t="shared" si="1"/>
        <v>4.2551070269947769E-2</v>
      </c>
      <c r="Q13" s="2">
        <f t="shared" si="2"/>
        <v>0.46166668539588268</v>
      </c>
      <c r="R13">
        <f t="shared" si="3"/>
        <v>0.14471907366100226</v>
      </c>
      <c r="S13" s="3">
        <f t="shared" si="4"/>
        <v>3.6685832663772344E-2</v>
      </c>
    </row>
    <row r="14" spans="1:19" x14ac:dyDescent="0.25">
      <c r="A14" s="2">
        <v>33</v>
      </c>
      <c r="B14">
        <f>COUNTIF(Sort!$D$2:$D$366, A14)</f>
        <v>6</v>
      </c>
      <c r="C14">
        <f>SUM($B$3:B14)</f>
        <v>45</v>
      </c>
      <c r="D14">
        <f t="shared" si="5"/>
        <v>0.12465373961218837</v>
      </c>
      <c r="E14" s="3">
        <f t="shared" si="6"/>
        <v>2092.1147474313434</v>
      </c>
      <c r="G14" s="20" t="s">
        <v>424</v>
      </c>
      <c r="H14" s="27">
        <f>MAX(L3:L56)</f>
        <v>0.11168810497128628</v>
      </c>
      <c r="J14" s="2">
        <f t="shared" si="8"/>
        <v>-1.5152063585090874</v>
      </c>
      <c r="K14">
        <f t="shared" si="7"/>
        <v>6.4860076668167829E-2</v>
      </c>
      <c r="L14" s="27">
        <f t="shared" si="9"/>
        <v>5.979366294402054E-2</v>
      </c>
      <c r="N14" s="2">
        <f t="shared" si="0"/>
        <v>7.5374766211756455E-2</v>
      </c>
      <c r="O14" s="3">
        <f t="shared" si="1"/>
        <v>4.9278973400431914E-2</v>
      </c>
      <c r="Q14" s="2">
        <f t="shared" si="2"/>
        <v>0.47198457648328906</v>
      </c>
      <c r="R14">
        <f t="shared" si="3"/>
        <v>0.15469672826606298</v>
      </c>
      <c r="S14" s="3">
        <f t="shared" si="4"/>
        <v>3.0042988653874614E-2</v>
      </c>
    </row>
    <row r="15" spans="1:19" x14ac:dyDescent="0.25">
      <c r="A15" s="2">
        <v>34</v>
      </c>
      <c r="B15">
        <f>COUNTIF(Sort!$D$2:$D$366, A15)</f>
        <v>6</v>
      </c>
      <c r="C15">
        <f>SUM($B$3:B15)</f>
        <v>51</v>
      </c>
      <c r="D15">
        <f t="shared" si="5"/>
        <v>0.14127423822714683</v>
      </c>
      <c r="E15" s="3">
        <f t="shared" si="6"/>
        <v>1874.0371851044733</v>
      </c>
      <c r="G15" s="20" t="s">
        <v>425</v>
      </c>
      <c r="H15" s="26">
        <f>MAX(S3:S56)</f>
        <v>0.1216381459952604</v>
      </c>
      <c r="J15" s="2">
        <f t="shared" si="8"/>
        <v>-1.4340626861427055</v>
      </c>
      <c r="K15">
        <f t="shared" si="7"/>
        <v>7.5777187460724718E-2</v>
      </c>
      <c r="L15" s="27">
        <f t="shared" si="9"/>
        <v>6.5497050766422107E-2</v>
      </c>
      <c r="N15" s="2">
        <f t="shared" si="0"/>
        <v>8.6331088032823744E-2</v>
      </c>
      <c r="O15" s="3">
        <f t="shared" si="1"/>
        <v>5.4943150194323082E-2</v>
      </c>
      <c r="Q15" s="2">
        <f t="shared" si="2"/>
        <v>0.48210471113689596</v>
      </c>
      <c r="R15">
        <f t="shared" si="3"/>
        <v>0.16548581265363821</v>
      </c>
      <c r="S15" s="3">
        <f t="shared" si="4"/>
        <v>2.4211574426491383E-2</v>
      </c>
    </row>
    <row r="16" spans="1:19" ht="15.75" thickBot="1" x14ac:dyDescent="0.3">
      <c r="A16" s="2">
        <v>35</v>
      </c>
      <c r="B16">
        <f>COUNTIF(Sort!$D$2:$D$366, A16)</f>
        <v>3</v>
      </c>
      <c r="C16">
        <f>SUM($B$3:B16)</f>
        <v>54</v>
      </c>
      <c r="D16">
        <f t="shared" si="5"/>
        <v>0.14958448753462603</v>
      </c>
      <c r="E16" s="3">
        <f t="shared" si="6"/>
        <v>833.97981138880186</v>
      </c>
      <c r="G16" s="28" t="s">
        <v>431</v>
      </c>
      <c r="H16" s="24" t="s">
        <v>428</v>
      </c>
      <c r="J16" s="2">
        <f t="shared" si="8"/>
        <v>-1.3529190137763236</v>
      </c>
      <c r="K16">
        <f t="shared" si="7"/>
        <v>8.8040752181753987E-2</v>
      </c>
      <c r="L16" s="27">
        <f t="shared" si="9"/>
        <v>6.1543735352872039E-2</v>
      </c>
      <c r="N16" s="2">
        <f t="shared" si="0"/>
        <v>9.8409016220276702E-2</v>
      </c>
      <c r="O16" s="3">
        <f t="shared" si="1"/>
        <v>5.1175471314349325E-2</v>
      </c>
      <c r="Q16" s="2">
        <f t="shared" si="2"/>
        <v>0.4920308796280658</v>
      </c>
      <c r="R16">
        <f t="shared" si="3"/>
        <v>0.17713338890183455</v>
      </c>
      <c r="S16" s="3">
        <f t="shared" si="4"/>
        <v>2.7548901367208528E-2</v>
      </c>
    </row>
    <row r="17" spans="1:19" x14ac:dyDescent="0.25">
      <c r="A17" s="2">
        <v>36</v>
      </c>
      <c r="B17">
        <f>COUNTIF(Sort!$D$2:$D$366, A17)</f>
        <v>4</v>
      </c>
      <c r="C17">
        <f>SUM($B$3:B17)</f>
        <v>58</v>
      </c>
      <c r="D17">
        <f t="shared" si="5"/>
        <v>0.16066481994459833</v>
      </c>
      <c r="E17" s="3">
        <f t="shared" si="6"/>
        <v>982.58804030048918</v>
      </c>
      <c r="J17" s="2">
        <f t="shared" si="8"/>
        <v>-1.2717753414099415</v>
      </c>
      <c r="K17">
        <f t="shared" si="7"/>
        <v>0.10172647631208695</v>
      </c>
      <c r="L17" s="27">
        <f t="shared" si="9"/>
        <v>5.8938343632511381E-2</v>
      </c>
      <c r="N17" s="2">
        <f t="shared" si="0"/>
        <v>0.11166241877498899</v>
      </c>
      <c r="O17" s="3">
        <f t="shared" si="1"/>
        <v>4.9002401169609341E-2</v>
      </c>
      <c r="Q17" s="2">
        <f t="shared" si="2"/>
        <v>0.50176679958244852</v>
      </c>
      <c r="R17">
        <f t="shared" si="3"/>
        <v>0.1896832949364809</v>
      </c>
      <c r="S17" s="3">
        <f t="shared" si="4"/>
        <v>2.9018474991882565E-2</v>
      </c>
    </row>
    <row r="18" spans="1:19" x14ac:dyDescent="0.25">
      <c r="A18" s="2">
        <v>37</v>
      </c>
      <c r="B18">
        <f>COUNTIF(Sort!$D$2:$D$366, A18)</f>
        <v>5</v>
      </c>
      <c r="C18">
        <f>SUM($B$3:B18)</f>
        <v>63</v>
      </c>
      <c r="D18">
        <f t="shared" si="5"/>
        <v>0.17451523545706371</v>
      </c>
      <c r="E18" s="3">
        <f t="shared" si="6"/>
        <v>1076.5037484365532</v>
      </c>
      <c r="J18" s="2">
        <f t="shared" si="8"/>
        <v>-1.1906316690435597</v>
      </c>
      <c r="K18">
        <f t="shared" si="7"/>
        <v>0.11689910675974013</v>
      </c>
      <c r="L18" s="27">
        <f t="shared" si="9"/>
        <v>5.7616128697323576E-2</v>
      </c>
      <c r="N18" s="2">
        <f t="shared" si="0"/>
        <v>0.12613994511133905</v>
      </c>
      <c r="O18" s="3">
        <f t="shared" si="1"/>
        <v>4.8375290345724659E-2</v>
      </c>
      <c r="Q18" s="2">
        <f t="shared" si="2"/>
        <v>0.51131611737233607</v>
      </c>
      <c r="R18">
        <f t="shared" si="3"/>
        <v>0.20317517956353848</v>
      </c>
      <c r="S18" s="3">
        <f t="shared" si="4"/>
        <v>2.8659944106474766E-2</v>
      </c>
    </row>
    <row r="19" spans="1:19" x14ac:dyDescent="0.25">
      <c r="A19" s="2">
        <v>38</v>
      </c>
      <c r="B19">
        <f>COUNTIF(Sort!$D$2:$D$366, A19)</f>
        <v>9</v>
      </c>
      <c r="C19">
        <f>SUM($B$3:B19)</f>
        <v>72</v>
      </c>
      <c r="D19">
        <f t="shared" si="5"/>
        <v>0.1994459833795014</v>
      </c>
      <c r="E19" s="3">
        <f t="shared" si="6"/>
        <v>1682.5904036954912</v>
      </c>
      <c r="J19" s="2">
        <f t="shared" si="8"/>
        <v>-1.1094879966771778</v>
      </c>
      <c r="K19">
        <f t="shared" si="7"/>
        <v>0.13360985988601781</v>
      </c>
      <c r="L19" s="27">
        <f t="shared" si="9"/>
        <v>6.5836123493483584E-2</v>
      </c>
      <c r="N19" s="2">
        <f t="shared" si="0"/>
        <v>0.14188373901033455</v>
      </c>
      <c r="O19" s="3">
        <f t="shared" si="1"/>
        <v>5.7562244369166848E-2</v>
      </c>
      <c r="Q19" s="2">
        <f t="shared" si="2"/>
        <v>0.52068240948232947</v>
      </c>
      <c r="R19">
        <f t="shared" si="3"/>
        <v>0.21764347310473353</v>
      </c>
      <c r="S19" s="3">
        <f t="shared" si="4"/>
        <v>1.8197489725232135E-2</v>
      </c>
    </row>
    <row r="20" spans="1:19" x14ac:dyDescent="0.25">
      <c r="A20" s="2">
        <v>39</v>
      </c>
      <c r="B20">
        <f>COUNTIF(Sort!$D$2:$D$366, A20)</f>
        <v>2</v>
      </c>
      <c r="C20">
        <f>SUM($B$3:B20)</f>
        <v>74</v>
      </c>
      <c r="D20">
        <f t="shared" si="5"/>
        <v>0.20498614958448755</v>
      </c>
      <c r="E20" s="3">
        <f t="shared" si="6"/>
        <v>321.21645782337475</v>
      </c>
      <c r="J20" s="2">
        <f t="shared" si="8"/>
        <v>-1.0283443243107959</v>
      </c>
      <c r="K20">
        <f t="shared" si="7"/>
        <v>0.15189394402895359</v>
      </c>
      <c r="L20" s="27">
        <f t="shared" si="9"/>
        <v>5.3092205555533956E-2</v>
      </c>
      <c r="N20" s="2">
        <f t="shared" si="0"/>
        <v>0.15892808705372927</v>
      </c>
      <c r="O20" s="3">
        <f t="shared" si="1"/>
        <v>4.6058062530758281E-2</v>
      </c>
      <c r="Q20" s="2">
        <f t="shared" si="2"/>
        <v>0.52986918384883186</v>
      </c>
      <c r="R20">
        <f t="shared" si="3"/>
        <v>0.2331163064127498</v>
      </c>
      <c r="S20" s="3">
        <f t="shared" si="4"/>
        <v>2.8130156828262254E-2</v>
      </c>
    </row>
    <row r="21" spans="1:19" x14ac:dyDescent="0.25">
      <c r="A21" s="2">
        <v>40</v>
      </c>
      <c r="B21">
        <f>COUNTIF(Sort!$D$2:$D$366, A21)</f>
        <v>1</v>
      </c>
      <c r="C21">
        <f>SUM($B$3:B21)</f>
        <v>75</v>
      </c>
      <c r="D21">
        <f t="shared" si="5"/>
        <v>0.2077562326869806</v>
      </c>
      <c r="E21" s="3">
        <f t="shared" si="6"/>
        <v>136.26196852387574</v>
      </c>
      <c r="J21" s="2">
        <f t="shared" si="8"/>
        <v>-0.94720065194441394</v>
      </c>
      <c r="K21">
        <f t="shared" si="7"/>
        <v>0.17176827161774774</v>
      </c>
      <c r="L21" s="27">
        <f t="shared" si="9"/>
        <v>3.5987961069232854E-2</v>
      </c>
      <c r="N21" s="2">
        <f t="shared" si="0"/>
        <v>0.17729802355416041</v>
      </c>
      <c r="O21" s="3">
        <f t="shared" si="1"/>
        <v>3.0458209132820185E-2</v>
      </c>
      <c r="Q21" s="2">
        <f t="shared" si="2"/>
        <v>0.53887988117386809</v>
      </c>
      <c r="R21">
        <f t="shared" si="3"/>
        <v>0.24961439507810196</v>
      </c>
      <c r="S21" s="3">
        <f t="shared" si="4"/>
        <v>4.1858162391121362E-2</v>
      </c>
    </row>
    <row r="22" spans="1:19" x14ac:dyDescent="0.25">
      <c r="A22" s="2">
        <v>41</v>
      </c>
      <c r="B22">
        <f>COUNTIF(Sort!$D$2:$D$366, A22)</f>
        <v>3</v>
      </c>
      <c r="C22">
        <f>SUM($B$3:B22)</f>
        <v>78</v>
      </c>
      <c r="D22">
        <f t="shared" si="5"/>
        <v>0.21606648199445982</v>
      </c>
      <c r="E22" s="3">
        <f t="shared" si="6"/>
        <v>341.74712440819224</v>
      </c>
      <c r="J22" s="2">
        <f t="shared" si="8"/>
        <v>-0.86605697957803207</v>
      </c>
      <c r="K22">
        <f t="shared" si="7"/>
        <v>0.19322945777654701</v>
      </c>
      <c r="L22" s="27">
        <f t="shared" si="9"/>
        <v>2.283702421791281E-2</v>
      </c>
      <c r="N22" s="2">
        <f t="shared" si="0"/>
        <v>0.19700791837534823</v>
      </c>
      <c r="O22" s="3">
        <f t="shared" si="1"/>
        <v>1.9058563619111596E-2</v>
      </c>
      <c r="Q22" s="2">
        <f t="shared" si="2"/>
        <v>0.54771787621372314</v>
      </c>
      <c r="R22">
        <f t="shared" si="3"/>
        <v>0.26714990994302323</v>
      </c>
      <c r="S22" s="3">
        <f t="shared" si="4"/>
        <v>5.1083427948563409E-2</v>
      </c>
    </row>
    <row r="23" spans="1:19" x14ac:dyDescent="0.25">
      <c r="A23" s="2">
        <v>42</v>
      </c>
      <c r="B23">
        <f>COUNTIF(Sort!$D$2:$D$366, A23)</f>
        <v>9</v>
      </c>
      <c r="C23">
        <f>SUM($B$3:B23)</f>
        <v>87</v>
      </c>
      <c r="D23">
        <f t="shared" si="5"/>
        <v>0.24099722991689751</v>
      </c>
      <c r="E23" s="3">
        <f t="shared" si="6"/>
        <v>842.12502973427195</v>
      </c>
      <c r="J23" s="2">
        <f t="shared" si="8"/>
        <v>-0.7849133072116502</v>
      </c>
      <c r="K23">
        <f t="shared" si="7"/>
        <v>0.21625219965701542</v>
      </c>
      <c r="L23" s="27">
        <f t="shared" si="9"/>
        <v>2.4745030259882089E-2</v>
      </c>
      <c r="N23" s="2">
        <f t="shared" si="0"/>
        <v>0.21806007959093543</v>
      </c>
      <c r="O23" s="3">
        <f t="shared" si="1"/>
        <v>2.293715032596208E-2</v>
      </c>
      <c r="Q23" s="2">
        <f t="shared" si="2"/>
        <v>0.55638647904288185</v>
      </c>
      <c r="R23">
        <f t="shared" si="3"/>
        <v>0.28572535948132471</v>
      </c>
      <c r="S23" s="3">
        <f t="shared" si="4"/>
        <v>4.4728129564427205E-2</v>
      </c>
    </row>
    <row r="24" spans="1:19" x14ac:dyDescent="0.25">
      <c r="A24" s="2">
        <v>43</v>
      </c>
      <c r="B24">
        <f>COUNTIF(Sort!$D$2:$D$366, A24)</f>
        <v>5</v>
      </c>
      <c r="C24">
        <f>SUM($B$3:B24)</f>
        <v>92</v>
      </c>
      <c r="D24">
        <f t="shared" si="5"/>
        <v>0.25484764542936289</v>
      </c>
      <c r="E24" s="3">
        <f t="shared" si="6"/>
        <v>376.11593680220403</v>
      </c>
      <c r="J24" s="2">
        <f t="shared" si="8"/>
        <v>-0.70376963484526822</v>
      </c>
      <c r="K24">
        <f t="shared" si="7"/>
        <v>0.24078812334340827</v>
      </c>
      <c r="L24" s="27">
        <f t="shared" si="9"/>
        <v>1.4059522085954623E-2</v>
      </c>
      <c r="N24" s="2">
        <f t="shared" si="0"/>
        <v>0.24044340845056902</v>
      </c>
      <c r="O24" s="3">
        <f t="shared" si="1"/>
        <v>1.4404236978793866E-2</v>
      </c>
      <c r="Q24" s="2">
        <f t="shared" si="2"/>
        <v>0.56488893629374404</v>
      </c>
      <c r="R24">
        <f t="shared" si="3"/>
        <v>0.30533251401920403</v>
      </c>
      <c r="S24" s="3">
        <f t="shared" si="4"/>
        <v>5.0484868589841136E-2</v>
      </c>
    </row>
    <row r="25" spans="1:19" x14ac:dyDescent="0.25">
      <c r="A25" s="2">
        <v>44</v>
      </c>
      <c r="B25">
        <f>COUNTIF(Sort!$D$2:$D$366, A25)</f>
        <v>4</v>
      </c>
      <c r="C25">
        <f>SUM($B$3:B25)</f>
        <v>96</v>
      </c>
      <c r="D25">
        <f t="shared" si="5"/>
        <v>0.26592797783933519</v>
      </c>
      <c r="E25" s="3">
        <f t="shared" si="6"/>
        <v>235.50770789051666</v>
      </c>
      <c r="J25" s="2">
        <f t="shared" si="8"/>
        <v>-0.62262596247888635</v>
      </c>
      <c r="K25">
        <f t="shared" si="7"/>
        <v>0.2667651730334083</v>
      </c>
      <c r="L25" s="27">
        <f t="shared" si="9"/>
        <v>8.3719519407310372E-4</v>
      </c>
      <c r="N25" s="2">
        <f t="shared" si="0"/>
        <v>0.26413214934425083</v>
      </c>
      <c r="O25" s="3">
        <f t="shared" si="1"/>
        <v>1.7958284950843617E-3</v>
      </c>
      <c r="Q25" s="2">
        <f t="shared" si="2"/>
        <v>0.57322843237257803</v>
      </c>
      <c r="R25">
        <f t="shared" si="3"/>
        <v>0.32595140594991628</v>
      </c>
      <c r="S25" s="3">
        <f t="shared" si="4"/>
        <v>6.002342811058109E-2</v>
      </c>
    </row>
    <row r="26" spans="1:19" x14ac:dyDescent="0.25">
      <c r="A26" s="2">
        <v>45</v>
      </c>
      <c r="B26">
        <f>COUNTIF(Sort!$D$2:$D$366, A26)</f>
        <v>7</v>
      </c>
      <c r="C26">
        <f>SUM($B$3:B26)</f>
        <v>103</v>
      </c>
      <c r="D26">
        <f t="shared" si="5"/>
        <v>0.2853185595567867</v>
      </c>
      <c r="E26" s="3">
        <f t="shared" si="6"/>
        <v>311.71466609372266</v>
      </c>
      <c r="J26" s="2">
        <f t="shared" si="8"/>
        <v>-0.54148229011250448</v>
      </c>
      <c r="K26">
        <f t="shared" si="7"/>
        <v>0.29408760059376005</v>
      </c>
      <c r="L26" s="27">
        <f t="shared" si="9"/>
        <v>8.7690410369733462E-3</v>
      </c>
      <c r="N26" s="2">
        <f t="shared" si="0"/>
        <v>0.28908478206591914</v>
      </c>
      <c r="O26" s="3">
        <f t="shared" si="1"/>
        <v>3.7662225091324442E-3</v>
      </c>
      <c r="Q26" s="2">
        <f t="shared" si="2"/>
        <v>0.58140809065216925</v>
      </c>
      <c r="R26">
        <f t="shared" si="3"/>
        <v>0.34754944378316921</v>
      </c>
      <c r="S26" s="3">
        <f t="shared" si="4"/>
        <v>6.223088422638251E-2</v>
      </c>
    </row>
    <row r="27" spans="1:19" x14ac:dyDescent="0.25">
      <c r="A27" s="2">
        <v>46</v>
      </c>
      <c r="B27">
        <f>COUNTIF(Sort!$D$2:$D$366, A27)</f>
        <v>7</v>
      </c>
      <c r="C27">
        <f>SUM($B$3:B27)</f>
        <v>110</v>
      </c>
      <c r="D27">
        <f t="shared" si="5"/>
        <v>0.3047091412742382</v>
      </c>
      <c r="E27" s="3">
        <f t="shared" si="6"/>
        <v>225.29084337904118</v>
      </c>
      <c r="J27" s="2">
        <f t="shared" si="8"/>
        <v>-0.4603386177461225</v>
      </c>
      <c r="K27">
        <f t="shared" si="7"/>
        <v>0.32263659309546966</v>
      </c>
      <c r="L27" s="27">
        <f t="shared" si="9"/>
        <v>1.7927451821231455E-2</v>
      </c>
      <c r="N27" s="2">
        <f t="shared" si="0"/>
        <v>0.31524310731353117</v>
      </c>
      <c r="O27" s="3">
        <f t="shared" si="1"/>
        <v>1.0533966039292963E-2</v>
      </c>
      <c r="Q27" s="2">
        <f t="shared" si="2"/>
        <v>0.58943097464161087</v>
      </c>
      <c r="R27">
        <f t="shared" si="3"/>
        <v>0.37008068077914713</v>
      </c>
      <c r="S27" s="3">
        <f t="shared" si="4"/>
        <v>6.5371539504908927E-2</v>
      </c>
    </row>
    <row r="28" spans="1:19" x14ac:dyDescent="0.25">
      <c r="A28" s="2">
        <v>47</v>
      </c>
      <c r="B28">
        <f>COUNTIF(Sort!$D$2:$D$366, A28)</f>
        <v>4</v>
      </c>
      <c r="C28">
        <f>SUM($B$3:B28)</f>
        <v>114</v>
      </c>
      <c r="D28">
        <f t="shared" si="5"/>
        <v>0.31578947368421051</v>
      </c>
      <c r="E28" s="3">
        <f t="shared" si="6"/>
        <v>87.352583236776979</v>
      </c>
      <c r="J28" s="2">
        <f t="shared" si="8"/>
        <v>-0.37919494537974063</v>
      </c>
      <c r="K28">
        <f t="shared" si="7"/>
        <v>0.35227155239805064</v>
      </c>
      <c r="L28" s="27">
        <f t="shared" si="9"/>
        <v>3.6482078713840127E-2</v>
      </c>
      <c r="N28" s="2">
        <f t="shared" si="0"/>
        <v>0.34253157862869693</v>
      </c>
      <c r="O28" s="3">
        <f t="shared" si="1"/>
        <v>2.6742104944486422E-2</v>
      </c>
      <c r="Q28" s="2">
        <f t="shared" si="2"/>
        <v>0.59730008913367183</v>
      </c>
      <c r="R28">
        <f t="shared" si="3"/>
        <v>0.39348528072969191</v>
      </c>
      <c r="S28" s="3">
        <f t="shared" si="4"/>
        <v>7.7695807045481402E-2</v>
      </c>
    </row>
    <row r="29" spans="1:19" x14ac:dyDescent="0.25">
      <c r="A29" s="2">
        <v>48</v>
      </c>
      <c r="B29">
        <f>COUNTIF(Sort!$D$2:$D$366, A29)</f>
        <v>4</v>
      </c>
      <c r="C29">
        <f>SUM($B$3:B29)</f>
        <v>118</v>
      </c>
      <c r="D29">
        <f t="shared" si="5"/>
        <v>0.32686980609418281</v>
      </c>
      <c r="E29" s="3">
        <f t="shared" si="6"/>
        <v>53.967541685530421</v>
      </c>
      <c r="J29" s="2">
        <f t="shared" si="8"/>
        <v>-0.29805127301335871</v>
      </c>
      <c r="K29">
        <f t="shared" si="7"/>
        <v>0.38283201536128991</v>
      </c>
      <c r="L29" s="27">
        <f t="shared" si="9"/>
        <v>5.5962209267107099E-2</v>
      </c>
      <c r="N29" s="2">
        <f t="shared" si="0"/>
        <v>0.37085693445785589</v>
      </c>
      <c r="O29" s="3">
        <f t="shared" si="1"/>
        <v>4.3987128363673078E-2</v>
      </c>
      <c r="Q29" s="2">
        <f t="shared" si="2"/>
        <v>0.60501838133017571</v>
      </c>
      <c r="R29">
        <f t="shared" si="3"/>
        <v>0.41768922383231988</v>
      </c>
      <c r="S29" s="3">
        <f t="shared" si="4"/>
        <v>9.0819417738137065E-2</v>
      </c>
    </row>
    <row r="30" spans="1:19" x14ac:dyDescent="0.25">
      <c r="A30" s="2">
        <v>49</v>
      </c>
      <c r="B30">
        <f>COUNTIF(Sort!$D$2:$D$366, A30)</f>
        <v>6</v>
      </c>
      <c r="C30">
        <f>SUM($B$3:B30)</f>
        <v>124</v>
      </c>
      <c r="D30">
        <f t="shared" si="5"/>
        <v>0.34349030470914127</v>
      </c>
      <c r="E30" s="3">
        <f t="shared" si="6"/>
        <v>42.8737502014258</v>
      </c>
      <c r="J30" s="2">
        <f t="shared" si="8"/>
        <v>-0.21690760064697678</v>
      </c>
      <c r="K30">
        <f t="shared" si="7"/>
        <v>0.41414017707899003</v>
      </c>
      <c r="L30" s="27">
        <f t="shared" si="9"/>
        <v>7.0649872369848765E-2</v>
      </c>
      <c r="N30" s="2">
        <f t="shared" si="0"/>
        <v>0.40010818229608675</v>
      </c>
      <c r="O30" s="3">
        <f t="shared" si="1"/>
        <v>5.6617877586945475E-2</v>
      </c>
      <c r="Q30" s="2">
        <f t="shared" si="2"/>
        <v>0.61258874194580981</v>
      </c>
      <c r="R30">
        <f t="shared" si="3"/>
        <v>0.44260429422603137</v>
      </c>
      <c r="S30" s="3">
        <f t="shared" si="4"/>
        <v>9.91139895168901E-2</v>
      </c>
    </row>
    <row r="31" spans="1:19" x14ac:dyDescent="0.25">
      <c r="A31" s="2">
        <v>50</v>
      </c>
      <c r="B31">
        <f>COUNTIF(Sort!$D$2:$D$366, A31)</f>
        <v>4</v>
      </c>
      <c r="C31">
        <f>SUM($B$3:B31)</f>
        <v>128</v>
      </c>
      <c r="D31">
        <f t="shared" si="5"/>
        <v>0.35457063711911357</v>
      </c>
      <c r="E31" s="3">
        <f t="shared" si="6"/>
        <v>11.197458583037305</v>
      </c>
      <c r="J31" s="2">
        <f t="shared" si="8"/>
        <v>-0.13576392828059489</v>
      </c>
      <c r="K31">
        <f t="shared" si="7"/>
        <v>0.44600395401716003</v>
      </c>
      <c r="L31" s="27">
        <f t="shared" si="9"/>
        <v>9.1433316898046457E-2</v>
      </c>
      <c r="N31" s="2">
        <f t="shared" si="0"/>
        <v>0.43015698257309332</v>
      </c>
      <c r="O31" s="3">
        <f t="shared" si="1"/>
        <v>7.5586345453979742E-2</v>
      </c>
      <c r="Q31" s="2">
        <f t="shared" si="2"/>
        <v>0.62001400629077752</v>
      </c>
      <c r="R31">
        <f t="shared" si="3"/>
        <v>0.46812838731663015</v>
      </c>
      <c r="S31" s="3">
        <f t="shared" si="4"/>
        <v>0.11355775019751657</v>
      </c>
    </row>
    <row r="32" spans="1:19" x14ac:dyDescent="0.25">
      <c r="A32" s="2">
        <v>51</v>
      </c>
      <c r="B32">
        <f>COUNTIF(Sort!$D$2:$D$366, A32)</f>
        <v>9</v>
      </c>
      <c r="C32">
        <f>SUM($B$3:B32)</f>
        <v>137</v>
      </c>
      <c r="D32">
        <f t="shared" si="5"/>
        <v>0.37950138504155123</v>
      </c>
      <c r="E32" s="3">
        <f t="shared" si="6"/>
        <v>4.0779383215291798</v>
      </c>
      <c r="J32" s="2">
        <f t="shared" si="8"/>
        <v>-5.4620255914212969E-2</v>
      </c>
      <c r="K32">
        <f t="shared" si="7"/>
        <v>0.47822050048032139</v>
      </c>
      <c r="L32" s="27">
        <f t="shared" si="9"/>
        <v>9.8719115438770155E-2</v>
      </c>
      <c r="N32" s="2">
        <f t="shared" si="0"/>
        <v>0.46085847274504316</v>
      </c>
      <c r="O32" s="3">
        <f t="shared" si="1"/>
        <v>8.1357087703491926E-2</v>
      </c>
      <c r="Q32" s="2">
        <f t="shared" si="2"/>
        <v>0.62729695533270113</v>
      </c>
      <c r="R32">
        <f t="shared" si="3"/>
        <v>0.49414616926257482</v>
      </c>
      <c r="S32" s="3">
        <f t="shared" si="4"/>
        <v>0.11464478422102359</v>
      </c>
    </row>
    <row r="33" spans="1:19" x14ac:dyDescent="0.25">
      <c r="A33" s="2">
        <v>52</v>
      </c>
      <c r="B33">
        <f>COUNTIF(Sort!$D$2:$D$366, A33)</f>
        <v>7</v>
      </c>
      <c r="C33">
        <f>SUM($B$3:B33)</f>
        <v>144</v>
      </c>
      <c r="D33">
        <f t="shared" si="5"/>
        <v>0.39889196675900279</v>
      </c>
      <c r="E33" s="3">
        <f t="shared" si="6"/>
        <v>0.74790709095232855</v>
      </c>
      <c r="J33" s="2">
        <f t="shared" si="8"/>
        <v>2.6523416452168939E-2</v>
      </c>
      <c r="K33">
        <f t="shared" si="7"/>
        <v>0.51058007173028908</v>
      </c>
      <c r="L33" s="27">
        <f t="shared" si="9"/>
        <v>0.11168810497128628</v>
      </c>
      <c r="N33" s="2">
        <f t="shared" si="0"/>
        <v>0.49205256175828604</v>
      </c>
      <c r="O33" s="3">
        <f t="shared" si="1"/>
        <v>9.3160594999283253E-2</v>
      </c>
      <c r="Q33" s="2">
        <f t="shared" si="2"/>
        <v>0.63444031673817147</v>
      </c>
      <c r="R33">
        <f t="shared" si="3"/>
        <v>0.5205301127542632</v>
      </c>
      <c r="S33" s="3">
        <f t="shared" si="4"/>
        <v>0.1216381459952604</v>
      </c>
    </row>
    <row r="34" spans="1:19" x14ac:dyDescent="0.25">
      <c r="A34" s="2">
        <v>53</v>
      </c>
      <c r="B34">
        <f>COUNTIF(Sort!$D$2:$D$366, A34)</f>
        <v>13</v>
      </c>
      <c r="C34">
        <f>SUM($B$3:B34)</f>
        <v>157</v>
      </c>
      <c r="D34">
        <f t="shared" si="5"/>
        <v>0.43490304709141275</v>
      </c>
      <c r="E34" s="3">
        <f t="shared" si="6"/>
        <v>22.887585270217293</v>
      </c>
      <c r="J34" s="2">
        <f t="shared" si="8"/>
        <v>0.10766708881855085</v>
      </c>
      <c r="K34">
        <f t="shared" si="7"/>
        <v>0.54287011148488218</v>
      </c>
      <c r="L34" s="27">
        <f t="shared" si="9"/>
        <v>0.10796706439346943</v>
      </c>
      <c r="N34" s="2">
        <f t="shared" si="0"/>
        <v>0.52356571159197296</v>
      </c>
      <c r="O34" s="3">
        <f t="shared" si="1"/>
        <v>8.8662664500560207E-2</v>
      </c>
      <c r="Q34" s="2">
        <f t="shared" si="2"/>
        <v>0.64144676589433414</v>
      </c>
      <c r="R34">
        <f t="shared" si="3"/>
        <v>0.5471419224524452</v>
      </c>
      <c r="S34" s="3">
        <f t="shared" si="4"/>
        <v>0.11223887536103244</v>
      </c>
    </row>
    <row r="35" spans="1:19" x14ac:dyDescent="0.25">
      <c r="A35" s="2">
        <v>54</v>
      </c>
      <c r="B35">
        <f>COUNTIF(Sort!$D$2:$D$366, A35)</f>
        <v>13</v>
      </c>
      <c r="C35">
        <f>SUM($B$3:B35)</f>
        <v>170</v>
      </c>
      <c r="D35">
        <f t="shared" si="5"/>
        <v>0.47091412742382271</v>
      </c>
      <c r="E35" s="3">
        <f t="shared" si="6"/>
        <v>70.386200228665984</v>
      </c>
      <c r="J35" s="2">
        <f t="shared" si="8"/>
        <v>0.18881076118493276</v>
      </c>
      <c r="K35">
        <f t="shared" si="7"/>
        <v>0.57487943132972386</v>
      </c>
      <c r="L35" s="27">
        <f t="shared" si="9"/>
        <v>0.10396530390590114</v>
      </c>
      <c r="N35" s="2">
        <f t="shared" ref="N35:N56" si="10">_xlfn.WEIBULL.DIST(A35,$H$7,$H$8,TRUE)</f>
        <v>0.55521320609492431</v>
      </c>
      <c r="O35" s="3">
        <f t="shared" ref="O35:O66" si="11">ABS(D35-N35)</f>
        <v>8.429907867110159E-2</v>
      </c>
      <c r="Q35" s="2">
        <f t="shared" ref="Q35:Q56" si="12">_xlfn.EXPON.DIST(A35,$H$9,TRUE)</f>
        <v>0.64831892691089721</v>
      </c>
      <c r="R35">
        <f t="shared" ref="R35:R66" si="13">(N35*$H$10)+(Q35*$H$11)</f>
        <v>0.57383435025811891</v>
      </c>
      <c r="S35" s="3">
        <f t="shared" ref="S35:S66" si="14">ABS(D35-R35)</f>
        <v>0.10292022283429619</v>
      </c>
    </row>
    <row r="36" spans="1:19" x14ac:dyDescent="0.25">
      <c r="A36" s="2">
        <v>55</v>
      </c>
      <c r="B36">
        <f>COUNTIF(Sort!$D$2:$D$366, A36)</f>
        <v>15</v>
      </c>
      <c r="C36">
        <f>SUM($B$3:B36)</f>
        <v>185</v>
      </c>
      <c r="D36">
        <f t="shared" si="5"/>
        <v>0.51246537396121883</v>
      </c>
      <c r="E36" s="3">
        <f t="shared" si="6"/>
        <v>166.02094060051689</v>
      </c>
      <c r="J36" s="2">
        <f t="shared" si="8"/>
        <v>0.26995443355131465</v>
      </c>
      <c r="K36">
        <f t="shared" si="7"/>
        <v>0.60640234537880677</v>
      </c>
      <c r="L36" s="27">
        <f t="shared" si="9"/>
        <v>9.3936971417587944E-2</v>
      </c>
      <c r="N36" s="2">
        <f t="shared" si="10"/>
        <v>0.58680188816056067</v>
      </c>
      <c r="O36" s="3">
        <f t="shared" si="11"/>
        <v>7.4336514199341841E-2</v>
      </c>
      <c r="Q36" s="2">
        <f t="shared" si="12"/>
        <v>0.6550593736029322</v>
      </c>
      <c r="R36">
        <f t="shared" si="13"/>
        <v>0.60045338524903502</v>
      </c>
      <c r="S36" s="3">
        <f t="shared" si="14"/>
        <v>8.7988011287816192E-2</v>
      </c>
    </row>
    <row r="37" spans="1:19" x14ac:dyDescent="0.25">
      <c r="A37" s="2">
        <v>56</v>
      </c>
      <c r="B37">
        <f>COUNTIF(Sort!$D$2:$D$366, A37)</f>
        <v>15</v>
      </c>
      <c r="C37">
        <f>SUM($B$3:B37)</f>
        <v>200</v>
      </c>
      <c r="D37">
        <f t="shared" si="5"/>
        <v>0.554016620498615</v>
      </c>
      <c r="E37" s="3">
        <f t="shared" si="6"/>
        <v>280.8270347833423</v>
      </c>
      <c r="J37" s="2">
        <f t="shared" si="8"/>
        <v>0.35109810591769658</v>
      </c>
      <c r="K37">
        <f t="shared" si="7"/>
        <v>0.63724262556473721</v>
      </c>
      <c r="L37" s="27">
        <f t="shared" si="9"/>
        <v>8.3226005066122211E-2</v>
      </c>
      <c r="N37" s="2">
        <f t="shared" si="10"/>
        <v>0.61813332503485785</v>
      </c>
      <c r="O37" s="3">
        <f t="shared" si="11"/>
        <v>6.4116704536242852E-2</v>
      </c>
      <c r="Q37" s="2">
        <f t="shared" si="12"/>
        <v>0.66167063045484009</v>
      </c>
      <c r="R37">
        <f t="shared" si="13"/>
        <v>0.6268407861188543</v>
      </c>
      <c r="S37" s="3">
        <f t="shared" si="14"/>
        <v>7.2824165620239301E-2</v>
      </c>
    </row>
    <row r="38" spans="1:19" x14ac:dyDescent="0.25">
      <c r="A38" s="2">
        <v>57</v>
      </c>
      <c r="B38">
        <f>COUNTIF(Sort!$D$2:$D$366, A38)</f>
        <v>17</v>
      </c>
      <c r="C38">
        <f>SUM($B$3:B38)</f>
        <v>217</v>
      </c>
      <c r="D38">
        <f t="shared" si="5"/>
        <v>0.60110803324099726</v>
      </c>
      <c r="E38" s="3">
        <f t="shared" si="6"/>
        <v>482.38421282832343</v>
      </c>
      <c r="J38" s="2">
        <f t="shared" si="8"/>
        <v>0.4322417782840785</v>
      </c>
      <c r="K38">
        <f t="shared" si="7"/>
        <v>0.66721715110763435</v>
      </c>
      <c r="L38" s="27">
        <f t="shared" si="9"/>
        <v>6.610911786663709E-2</v>
      </c>
      <c r="N38" s="2">
        <f t="shared" si="10"/>
        <v>0.649007339089402</v>
      </c>
      <c r="O38" s="3">
        <f t="shared" si="11"/>
        <v>4.7899305848404738E-2</v>
      </c>
      <c r="Q38" s="2">
        <f t="shared" si="12"/>
        <v>0.66815517356583976</v>
      </c>
      <c r="R38">
        <f t="shared" si="13"/>
        <v>0.65283690598468957</v>
      </c>
      <c r="S38" s="3">
        <f t="shared" si="14"/>
        <v>5.1728872743692311E-2</v>
      </c>
    </row>
    <row r="39" spans="1:19" x14ac:dyDescent="0.25">
      <c r="A39" s="2">
        <v>58</v>
      </c>
      <c r="B39">
        <f>COUNTIF(Sort!$D$2:$D$366, A39)</f>
        <v>22</v>
      </c>
      <c r="C39">
        <f>SUM($B$3:B39)</f>
        <v>239</v>
      </c>
      <c r="D39">
        <f t="shared" si="5"/>
        <v>0.66204986149584488</v>
      </c>
      <c r="E39" s="3">
        <f t="shared" si="6"/>
        <v>880.64419395185655</v>
      </c>
      <c r="J39" s="2">
        <f t="shared" si="8"/>
        <v>0.51338545065046037</v>
      </c>
      <c r="K39">
        <f t="shared" si="7"/>
        <v>0.69615913952533459</v>
      </c>
      <c r="L39" s="27">
        <f t="shared" si="9"/>
        <v>3.4109278029489709E-2</v>
      </c>
      <c r="N39" s="2">
        <f t="shared" si="10"/>
        <v>0.67922581882931066</v>
      </c>
      <c r="O39" s="3">
        <f t="shared" si="11"/>
        <v>1.7175957333465774E-2</v>
      </c>
      <c r="Q39" s="2">
        <f t="shared" si="12"/>
        <v>0.67451543157733762</v>
      </c>
      <c r="R39">
        <f t="shared" si="13"/>
        <v>0.67828374137891612</v>
      </c>
      <c r="S39" s="3">
        <f t="shared" si="14"/>
        <v>1.6233879883071234E-2</v>
      </c>
    </row>
    <row r="40" spans="1:19" x14ac:dyDescent="0.25">
      <c r="A40" s="2">
        <v>59</v>
      </c>
      <c r="B40">
        <f>COUNTIF(Sort!$D$2:$D$366, A40)</f>
        <v>13</v>
      </c>
      <c r="C40">
        <f>SUM($B$3:B40)</f>
        <v>252</v>
      </c>
      <c r="D40">
        <f t="shared" si="5"/>
        <v>0.69806094182825484</v>
      </c>
      <c r="E40" s="3">
        <f t="shared" si="6"/>
        <v>697.8792750209094</v>
      </c>
      <c r="J40" s="2">
        <f t="shared" si="8"/>
        <v>0.59452912301684235</v>
      </c>
      <c r="K40">
        <f t="shared" si="7"/>
        <v>0.72392086520642573</v>
      </c>
      <c r="L40" s="27">
        <f t="shared" si="9"/>
        <v>2.585992337817089E-2</v>
      </c>
      <c r="N40" s="2">
        <f t="shared" si="10"/>
        <v>0.70859670357600502</v>
      </c>
      <c r="O40" s="3">
        <f t="shared" si="11"/>
        <v>1.0535761747750172E-2</v>
      </c>
      <c r="Q40" s="2">
        <f t="shared" si="12"/>
        <v>0.68075378658251895</v>
      </c>
      <c r="R40">
        <f t="shared" si="13"/>
        <v>0.70302812017730787</v>
      </c>
      <c r="S40" s="3">
        <f t="shared" si="14"/>
        <v>4.9671783490530252E-3</v>
      </c>
    </row>
    <row r="41" spans="1:19" x14ac:dyDescent="0.25">
      <c r="A41" s="2">
        <v>60</v>
      </c>
      <c r="B41">
        <f>COUNTIF(Sort!$D$2:$D$366, A41)</f>
        <v>17</v>
      </c>
      <c r="C41">
        <f>SUM($B$3:B41)</f>
        <v>269</v>
      </c>
      <c r="D41">
        <f t="shared" si="5"/>
        <v>0.74515235457063711</v>
      </c>
      <c r="E41" s="3">
        <f t="shared" si="6"/>
        <v>1178.7249330499299</v>
      </c>
      <c r="J41" s="2">
        <f t="shared" si="8"/>
        <v>0.67567279538322422</v>
      </c>
      <c r="K41">
        <f t="shared" si="7"/>
        <v>0.75037579400452215</v>
      </c>
      <c r="L41" s="27">
        <f t="shared" si="9"/>
        <v>5.2234394338850354E-3</v>
      </c>
      <c r="N41" s="2">
        <f t="shared" si="10"/>
        <v>0.73693801665540581</v>
      </c>
      <c r="O41" s="3">
        <f t="shared" si="11"/>
        <v>8.2143379152312956E-3</v>
      </c>
      <c r="Q41" s="2">
        <f t="shared" si="12"/>
        <v>0.68687257501851018</v>
      </c>
      <c r="R41">
        <f t="shared" si="13"/>
        <v>0.72692492832802669</v>
      </c>
      <c r="S41" s="3">
        <f t="shared" si="14"/>
        <v>1.8227426242610423E-2</v>
      </c>
    </row>
    <row r="42" spans="1:19" x14ac:dyDescent="0.25">
      <c r="A42" s="2">
        <v>61</v>
      </c>
      <c r="B42">
        <f>COUNTIF(Sort!$D$2:$D$366, A42)</f>
        <v>10</v>
      </c>
      <c r="C42">
        <f>SUM($B$3:B42)</f>
        <v>279</v>
      </c>
      <c r="D42">
        <f t="shared" si="5"/>
        <v>0.77285318559556782</v>
      </c>
      <c r="E42" s="3">
        <f t="shared" si="6"/>
        <v>869.90500379831292</v>
      </c>
      <c r="J42" s="2">
        <f t="shared" si="8"/>
        <v>0.75681646774960609</v>
      </c>
      <c r="K42">
        <f t="shared" si="7"/>
        <v>0.77542008726769041</v>
      </c>
      <c r="L42" s="27">
        <f t="shared" si="9"/>
        <v>2.5669016721225901E-3</v>
      </c>
      <c r="N42" s="2">
        <f t="shared" si="10"/>
        <v>0.76408180758688959</v>
      </c>
      <c r="O42" s="3">
        <f t="shared" si="11"/>
        <v>8.7713780086782211E-3</v>
      </c>
      <c r="Q42" s="2">
        <f t="shared" si="12"/>
        <v>0.69287408854143773</v>
      </c>
      <c r="R42">
        <f t="shared" si="13"/>
        <v>0.74984026377779922</v>
      </c>
      <c r="S42" s="3">
        <f t="shared" si="14"/>
        <v>2.3012921817768595E-2</v>
      </c>
    </row>
    <row r="43" spans="1:19" x14ac:dyDescent="0.25">
      <c r="A43" s="2">
        <v>62</v>
      </c>
      <c r="B43">
        <f>COUNTIF(Sort!$D$2:$D$366, A43)</f>
        <v>17</v>
      </c>
      <c r="C43">
        <f>SUM($B$3:B43)</f>
        <v>296</v>
      </c>
      <c r="D43">
        <f t="shared" si="5"/>
        <v>0.81994459833795019</v>
      </c>
      <c r="E43" s="3">
        <f t="shared" si="6"/>
        <v>1812.9520798643341</v>
      </c>
      <c r="J43" s="2">
        <f t="shared" si="8"/>
        <v>0.83796014011598807</v>
      </c>
      <c r="K43">
        <f t="shared" si="7"/>
        <v>0.79897345482544491</v>
      </c>
      <c r="L43" s="27">
        <f t="shared" si="9"/>
        <v>2.0971143512505286E-2</v>
      </c>
      <c r="N43" s="2">
        <f t="shared" si="10"/>
        <v>0.78987785521153786</v>
      </c>
      <c r="O43" s="3">
        <f t="shared" si="11"/>
        <v>3.0066743126412332E-2</v>
      </c>
      <c r="Q43" s="2">
        <f t="shared" si="12"/>
        <v>0.69876057488471788</v>
      </c>
      <c r="R43">
        <f t="shared" si="13"/>
        <v>0.77165439914617395</v>
      </c>
      <c r="S43" s="3">
        <f t="shared" si="14"/>
        <v>4.829019919177624E-2</v>
      </c>
    </row>
    <row r="44" spans="1:19" x14ac:dyDescent="0.25">
      <c r="A44" s="2">
        <v>63</v>
      </c>
      <c r="B44">
        <f>COUNTIF(Sort!$D$2:$D$366, A44)</f>
        <v>13</v>
      </c>
      <c r="C44">
        <f>SUM($B$3:B44)</f>
        <v>309</v>
      </c>
      <c r="D44">
        <f t="shared" si="5"/>
        <v>0.85595567867036015</v>
      </c>
      <c r="E44" s="3">
        <f t="shared" si="6"/>
        <v>1667.8737348547043</v>
      </c>
      <c r="J44" s="2">
        <f t="shared" si="8"/>
        <v>0.91910381248236994</v>
      </c>
      <c r="K44">
        <f t="shared" si="7"/>
        <v>0.82097936233653801</v>
      </c>
      <c r="L44" s="27">
        <f t="shared" si="9"/>
        <v>3.4976316333822144E-2</v>
      </c>
      <c r="N44" s="2">
        <f t="shared" si="10"/>
        <v>0.81419698223919079</v>
      </c>
      <c r="O44" s="3">
        <f t="shared" si="11"/>
        <v>4.1758696431169362E-2</v>
      </c>
      <c r="Q44" s="2">
        <f t="shared" si="12"/>
        <v>0.70453423870089482</v>
      </c>
      <c r="R44">
        <f t="shared" si="13"/>
        <v>0.79226443353153164</v>
      </c>
      <c r="S44" s="3">
        <f t="shared" si="14"/>
        <v>6.3691245138828512E-2</v>
      </c>
    </row>
    <row r="45" spans="1:19" x14ac:dyDescent="0.25">
      <c r="A45" s="2">
        <v>64</v>
      </c>
      <c r="B45">
        <f>COUNTIF(Sort!$D$2:$D$366, A45)</f>
        <v>14</v>
      </c>
      <c r="C45">
        <f>SUM($B$3:B45)</f>
        <v>323</v>
      </c>
      <c r="D45">
        <f t="shared" si="5"/>
        <v>0.89473684210526316</v>
      </c>
      <c r="E45" s="3">
        <f t="shared" si="6"/>
        <v>2127.3240690295493</v>
      </c>
      <c r="J45" s="2">
        <f t="shared" si="8"/>
        <v>1.0002474848487519</v>
      </c>
      <c r="K45">
        <f t="shared" si="7"/>
        <v>0.84140462274650085</v>
      </c>
      <c r="L45" s="27">
        <f t="shared" si="9"/>
        <v>5.3332219358762312E-2</v>
      </c>
      <c r="N45" s="2">
        <f t="shared" si="10"/>
        <v>0.83693383832183921</v>
      </c>
      <c r="O45" s="3">
        <f t="shared" si="11"/>
        <v>5.7803003783423956E-2</v>
      </c>
      <c r="Q45" s="2">
        <f t="shared" si="12"/>
        <v>0.71019724238734439</v>
      </c>
      <c r="R45">
        <f t="shared" si="13"/>
        <v>0.81158651913494029</v>
      </c>
      <c r="S45" s="3">
        <f t="shared" si="14"/>
        <v>8.3150322970322876E-2</v>
      </c>
    </row>
    <row r="46" spans="1:19" x14ac:dyDescent="0.25">
      <c r="A46" s="2">
        <v>65</v>
      </c>
      <c r="B46">
        <f>COUNTIF(Sort!$D$2:$D$366, A46)</f>
        <v>11</v>
      </c>
      <c r="C46">
        <f>SUM($B$3:B46)</f>
        <v>334</v>
      </c>
      <c r="D46">
        <f t="shared" si="5"/>
        <v>0.92520775623268703</v>
      </c>
      <c r="E46" s="3">
        <f t="shared" si="6"/>
        <v>1953.6600471144322</v>
      </c>
      <c r="J46" s="2">
        <f t="shared" si="8"/>
        <v>1.0813911572151338</v>
      </c>
      <c r="K46">
        <f t="shared" si="7"/>
        <v>0.86023842326026534</v>
      </c>
      <c r="L46" s="27">
        <f t="shared" si="9"/>
        <v>6.4969332972421689E-2</v>
      </c>
      <c r="N46" s="2">
        <f t="shared" si="10"/>
        <v>0.85800902399407508</v>
      </c>
      <c r="O46" s="3">
        <f t="shared" si="11"/>
        <v>6.7198732238611947E-2</v>
      </c>
      <c r="Q46" s="2">
        <f t="shared" si="12"/>
        <v>0.7157517068961522</v>
      </c>
      <c r="R46">
        <f t="shared" si="13"/>
        <v>0.82955756057449059</v>
      </c>
      <c r="S46" s="3">
        <f t="shared" si="14"/>
        <v>9.5650195658196435E-2</v>
      </c>
    </row>
    <row r="47" spans="1:19" x14ac:dyDescent="0.25">
      <c r="A47" s="2">
        <v>66</v>
      </c>
      <c r="B47">
        <f>COUNTIF(Sort!$D$2:$D$366, A47)</f>
        <v>9</v>
      </c>
      <c r="C47">
        <f>SUM($B$3:B47)</f>
        <v>343</v>
      </c>
      <c r="D47">
        <f t="shared" si="5"/>
        <v>0.95013850415512469</v>
      </c>
      <c r="E47" s="3">
        <f t="shared" si="6"/>
        <v>1847.332785966958</v>
      </c>
      <c r="J47" s="2">
        <f t="shared" si="8"/>
        <v>1.1625348295815157</v>
      </c>
      <c r="K47">
        <f t="shared" si="7"/>
        <v>0.8774908572658936</v>
      </c>
      <c r="L47" s="27">
        <f t="shared" si="9"/>
        <v>7.2647646889231088E-2</v>
      </c>
      <c r="N47" s="2">
        <f t="shared" si="10"/>
        <v>0.87737045158547156</v>
      </c>
      <c r="O47" s="3">
        <f t="shared" si="11"/>
        <v>7.276805256965313E-2</v>
      </c>
      <c r="Q47" s="2">
        <f t="shared" si="12"/>
        <v>0.72119971252846837</v>
      </c>
      <c r="R47">
        <f t="shared" si="13"/>
        <v>0.84613630377407101</v>
      </c>
      <c r="S47" s="3">
        <f t="shared" si="14"/>
        <v>0.10400220038105368</v>
      </c>
    </row>
    <row r="48" spans="1:19" x14ac:dyDescent="0.25">
      <c r="A48" s="2">
        <v>67</v>
      </c>
      <c r="B48">
        <f>COUNTIF(Sort!$D$2:$D$366, A48)</f>
        <v>5</v>
      </c>
      <c r="C48">
        <f>SUM($B$3:B48)</f>
        <v>348</v>
      </c>
      <c r="D48">
        <f t="shared" si="5"/>
        <v>0.96398891966759004</v>
      </c>
      <c r="E48" s="3">
        <f t="shared" si="6"/>
        <v>1174.5646902648073</v>
      </c>
      <c r="J48" s="2">
        <f t="shared" si="8"/>
        <v>1.2436785019478975</v>
      </c>
      <c r="K48">
        <f t="shared" si="7"/>
        <v>0.89319104437830854</v>
      </c>
      <c r="L48" s="27">
        <f t="shared" si="9"/>
        <v>7.0797875289281498E-2</v>
      </c>
      <c r="N48" s="2">
        <f t="shared" si="10"/>
        <v>0.8949938707554167</v>
      </c>
      <c r="O48" s="3">
        <f t="shared" si="11"/>
        <v>6.899504891217334E-2</v>
      </c>
      <c r="Q48" s="2">
        <f t="shared" si="12"/>
        <v>0.72654329971363873</v>
      </c>
      <c r="R48">
        <f t="shared" si="13"/>
        <v>0.86130375654706115</v>
      </c>
      <c r="S48" s="3">
        <f t="shared" si="14"/>
        <v>0.10268516312052889</v>
      </c>
    </row>
    <row r="49" spans="1:19" x14ac:dyDescent="0.25">
      <c r="A49" s="2">
        <v>68</v>
      </c>
      <c r="B49">
        <f>COUNTIF(Sort!$D$2:$D$366, A49)</f>
        <v>3</v>
      </c>
      <c r="C49">
        <f>SUM($B$3:B49)</f>
        <v>351</v>
      </c>
      <c r="D49">
        <f t="shared" si="5"/>
        <v>0.97229916897506929</v>
      </c>
      <c r="E49" s="3">
        <f t="shared" si="6"/>
        <v>799.70003299544942</v>
      </c>
      <c r="J49" s="2">
        <f t="shared" si="8"/>
        <v>1.3248221743142794</v>
      </c>
      <c r="K49">
        <f t="shared" si="7"/>
        <v>0.90738493082403326</v>
      </c>
      <c r="L49" s="27">
        <f t="shared" si="9"/>
        <v>6.491423815103603E-2</v>
      </c>
      <c r="N49" s="2">
        <f t="shared" si="10"/>
        <v>0.91088252417470761</v>
      </c>
      <c r="O49" s="3">
        <f t="shared" si="11"/>
        <v>6.1416644800361686E-2</v>
      </c>
      <c r="Q49" s="2">
        <f t="shared" si="12"/>
        <v>0.73178446977340195</v>
      </c>
      <c r="R49">
        <f t="shared" si="13"/>
        <v>0.87506291329444652</v>
      </c>
      <c r="S49" s="3">
        <f t="shared" si="14"/>
        <v>9.7236255680622774E-2</v>
      </c>
    </row>
    <row r="50" spans="1:19" x14ac:dyDescent="0.25">
      <c r="A50" s="2">
        <v>70</v>
      </c>
      <c r="B50">
        <f>COUNTIF(Sort!$D$2:$D$366, A50)</f>
        <v>1</v>
      </c>
      <c r="C50">
        <f>SUM($B$3:B50)</f>
        <v>352</v>
      </c>
      <c r="D50">
        <f t="shared" si="5"/>
        <v>0.97506925207756234</v>
      </c>
      <c r="E50" s="3">
        <f t="shared" si="6"/>
        <v>335.87415688952655</v>
      </c>
      <c r="J50" s="2">
        <f t="shared" si="8"/>
        <v>1.4871095190470434</v>
      </c>
      <c r="K50">
        <f t="shared" si="7"/>
        <v>0.93150705608542539</v>
      </c>
      <c r="L50" s="27">
        <f t="shared" si="9"/>
        <v>4.3562195992136954E-2</v>
      </c>
      <c r="N50" s="2">
        <f t="shared" si="10"/>
        <v>0.93759791911280432</v>
      </c>
      <c r="O50" s="3">
        <f t="shared" si="11"/>
        <v>3.747133296475802E-2</v>
      </c>
      <c r="Q50" s="2">
        <f t="shared" si="12"/>
        <v>0.74196737274856339</v>
      </c>
      <c r="R50">
        <f t="shared" si="13"/>
        <v>0.89847180983995623</v>
      </c>
      <c r="S50" s="3">
        <f t="shared" si="14"/>
        <v>7.6597442237606117E-2</v>
      </c>
    </row>
    <row r="51" spans="1:19" x14ac:dyDescent="0.25">
      <c r="A51" s="2">
        <v>71</v>
      </c>
      <c r="B51">
        <f>COUNTIF(Sort!$D$2:$D$366, A51)</f>
        <v>2</v>
      </c>
      <c r="C51">
        <f>SUM($B$3:B51)</f>
        <v>354</v>
      </c>
      <c r="D51">
        <f t="shared" si="5"/>
        <v>0.98060941828254844</v>
      </c>
      <c r="E51" s="3">
        <f t="shared" si="6"/>
        <v>747.05579300342981</v>
      </c>
      <c r="J51" s="2">
        <f t="shared" si="8"/>
        <v>1.5682531914134252</v>
      </c>
      <c r="K51">
        <f t="shared" si="7"/>
        <v>0.94158897239198014</v>
      </c>
      <c r="L51" s="27">
        <f t="shared" si="9"/>
        <v>3.90204458905683E-2</v>
      </c>
      <c r="N51" s="2">
        <f t="shared" si="10"/>
        <v>0.9485537902891491</v>
      </c>
      <c r="O51" s="3">
        <f t="shared" si="11"/>
        <v>3.2055627993399338E-2</v>
      </c>
      <c r="Q51" s="2">
        <f t="shared" si="12"/>
        <v>0.74691291944380278</v>
      </c>
      <c r="R51">
        <f t="shared" si="13"/>
        <v>0.9082256161200799</v>
      </c>
      <c r="S51" s="3">
        <f t="shared" si="14"/>
        <v>7.2383802162468536E-2</v>
      </c>
    </row>
    <row r="52" spans="1:19" x14ac:dyDescent="0.25">
      <c r="A52" s="2">
        <v>72</v>
      </c>
      <c r="B52">
        <f>COUNTIF(Sort!$D$2:$D$366, A52)</f>
        <v>2</v>
      </c>
      <c r="C52">
        <f>SUM($B$3:B52)</f>
        <v>356</v>
      </c>
      <c r="D52">
        <f t="shared" si="5"/>
        <v>0.98614958448753465</v>
      </c>
      <c r="E52" s="3">
        <f t="shared" si="6"/>
        <v>826.36327222780653</v>
      </c>
      <c r="J52" s="2">
        <f t="shared" si="8"/>
        <v>1.6493968637798071</v>
      </c>
      <c r="K52">
        <f t="shared" si="7"/>
        <v>0.95046682158882045</v>
      </c>
      <c r="L52" s="27">
        <f t="shared" si="9"/>
        <v>3.5682762898714193E-2</v>
      </c>
      <c r="N52" s="2">
        <f t="shared" si="10"/>
        <v>0.95802709787223939</v>
      </c>
      <c r="O52" s="3">
        <f t="shared" si="11"/>
        <v>2.8122486615295261E-2</v>
      </c>
      <c r="Q52" s="2">
        <f t="shared" si="12"/>
        <v>0.75176367800168398</v>
      </c>
      <c r="R52">
        <f t="shared" si="13"/>
        <v>0.9167744138981283</v>
      </c>
      <c r="S52" s="3">
        <f t="shared" si="14"/>
        <v>6.9375170589406343E-2</v>
      </c>
    </row>
    <row r="53" spans="1:19" x14ac:dyDescent="0.25">
      <c r="A53" s="2">
        <v>74</v>
      </c>
      <c r="B53">
        <f>COUNTIF(Sort!$D$2:$D$366, A53)</f>
        <v>2</v>
      </c>
      <c r="C53">
        <f>SUM($B$3:B53)</f>
        <v>358</v>
      </c>
      <c r="D53">
        <f t="shared" si="5"/>
        <v>0.99168975069252074</v>
      </c>
      <c r="E53" s="3">
        <f t="shared" si="6"/>
        <v>996.97823067655997</v>
      </c>
      <c r="J53" s="2">
        <f t="shared" si="8"/>
        <v>1.8116842085125711</v>
      </c>
      <c r="K53">
        <f t="shared" si="7"/>
        <v>0.96498249748782516</v>
      </c>
      <c r="L53" s="27">
        <f t="shared" si="9"/>
        <v>2.670725320469558E-2</v>
      </c>
      <c r="N53" s="2">
        <f t="shared" si="10"/>
        <v>0.97296852190965566</v>
      </c>
      <c r="O53" s="3">
        <f t="shared" si="11"/>
        <v>1.8721228782865085E-2</v>
      </c>
      <c r="Q53" s="2">
        <f t="shared" si="12"/>
        <v>0.76118806285995155</v>
      </c>
      <c r="R53">
        <f t="shared" si="13"/>
        <v>0.93061243009971484</v>
      </c>
      <c r="S53" s="3">
        <f t="shared" si="14"/>
        <v>6.1077320592805906E-2</v>
      </c>
    </row>
    <row r="54" spans="1:19" x14ac:dyDescent="0.25">
      <c r="A54" s="2">
        <v>75</v>
      </c>
      <c r="B54">
        <f>COUNTIF(Sort!$D$2:$D$366, A54)</f>
        <v>1</v>
      </c>
      <c r="C54">
        <f>SUM($B$3:B54)</f>
        <v>359</v>
      </c>
      <c r="D54">
        <f t="shared" si="5"/>
        <v>0.9944598337950139</v>
      </c>
      <c r="E54" s="3">
        <f t="shared" si="6"/>
        <v>544.14285495046829</v>
      </c>
      <c r="J54" s="2">
        <f t="shared" si="8"/>
        <v>1.8928278808789529</v>
      </c>
      <c r="K54">
        <f t="shared" si="7"/>
        <v>0.97080961873604954</v>
      </c>
      <c r="L54" s="27">
        <f t="shared" si="9"/>
        <v>2.3650215058964363E-2</v>
      </c>
      <c r="N54" s="2">
        <f t="shared" si="10"/>
        <v>0.97868001556171147</v>
      </c>
      <c r="O54" s="3">
        <f t="shared" si="11"/>
        <v>1.5779818233302434E-2</v>
      </c>
      <c r="Q54" s="2">
        <f t="shared" si="12"/>
        <v>0.76576521885408799</v>
      </c>
      <c r="R54">
        <f t="shared" si="13"/>
        <v>0.9360970562201868</v>
      </c>
      <c r="S54" s="3">
        <f t="shared" si="14"/>
        <v>5.8362777574827107E-2</v>
      </c>
    </row>
    <row r="55" spans="1:19" x14ac:dyDescent="0.25">
      <c r="A55" s="2">
        <v>76</v>
      </c>
      <c r="B55">
        <f>COUNTIF(Sort!$D$2:$D$366, A55)</f>
        <v>1</v>
      </c>
      <c r="C55">
        <f>SUM($B$3:B55)</f>
        <v>360</v>
      </c>
      <c r="D55">
        <f t="shared" si="5"/>
        <v>0.99722991689750695</v>
      </c>
      <c r="E55" s="3">
        <f t="shared" si="6"/>
        <v>591.79659456265665</v>
      </c>
      <c r="J55" s="2">
        <f t="shared" si="8"/>
        <v>1.9739715532453348</v>
      </c>
      <c r="K55">
        <f t="shared" si="7"/>
        <v>0.97580751118306819</v>
      </c>
      <c r="L55" s="27">
        <f t="shared" si="9"/>
        <v>2.1422405714438764E-2</v>
      </c>
      <c r="N55" s="2">
        <f t="shared" si="10"/>
        <v>0.98338772905749916</v>
      </c>
      <c r="O55" s="3">
        <f t="shared" si="11"/>
        <v>1.3842187840007791E-2</v>
      </c>
      <c r="Q55" s="2">
        <f t="shared" si="12"/>
        <v>0.77025464742033467</v>
      </c>
      <c r="R55">
        <f t="shared" si="13"/>
        <v>0.94076111273006635</v>
      </c>
      <c r="S55" s="3">
        <f t="shared" si="14"/>
        <v>5.64688041674406E-2</v>
      </c>
    </row>
    <row r="56" spans="1:19" ht="15.75" thickBot="1" x14ac:dyDescent="0.3">
      <c r="A56" s="2">
        <v>77</v>
      </c>
      <c r="B56">
        <f>COUNTIF(Sort!$D$2:$D$366, A56)</f>
        <v>1</v>
      </c>
      <c r="C56">
        <f>SUM($B$3:B56)</f>
        <v>361</v>
      </c>
      <c r="D56">
        <f t="shared" si="5"/>
        <v>1</v>
      </c>
      <c r="E56" s="3">
        <f t="shared" si="6"/>
        <v>641.45033417484501</v>
      </c>
      <c r="J56" s="22">
        <f t="shared" si="8"/>
        <v>2.0551152256117167</v>
      </c>
      <c r="K56" s="23">
        <f t="shared" si="7"/>
        <v>0.98006606167366528</v>
      </c>
      <c r="L56" s="29">
        <f t="shared" si="9"/>
        <v>1.9933938326334721E-2</v>
      </c>
      <c r="N56" s="22">
        <f t="shared" si="10"/>
        <v>0.98721793574656269</v>
      </c>
      <c r="O56" s="24">
        <f t="shared" si="11"/>
        <v>1.2782064253437309E-2</v>
      </c>
      <c r="Q56" s="22">
        <f t="shared" si="12"/>
        <v>0.7746580299743161</v>
      </c>
      <c r="R56" s="23">
        <f t="shared" si="13"/>
        <v>0.94470595459211337</v>
      </c>
      <c r="S56" s="24">
        <f t="shared" si="14"/>
        <v>5.5294045407886627E-2</v>
      </c>
    </row>
    <row r="57" spans="1:19" ht="15.75" thickBot="1" x14ac:dyDescent="0.3">
      <c r="A57" s="22" t="str">
        <v>-</v>
      </c>
      <c r="B57" s="23">
        <f>COUNTIF(Sort!$D$2:$D$366, A57)</f>
        <v>4</v>
      </c>
      <c r="C57" s="23" t="s">
        <v>14</v>
      </c>
      <c r="D57" s="23" t="s">
        <v>14</v>
      </c>
      <c r="E57" s="24" t="s">
        <v>14</v>
      </c>
    </row>
    <row r="58" spans="1:19" x14ac:dyDescent="0.25">
      <c r="H58" s="14"/>
      <c r="L58" s="15"/>
    </row>
    <row r="59" spans="1:19" x14ac:dyDescent="0.25">
      <c r="H59" s="14"/>
      <c r="J59" s="14"/>
      <c r="K59" s="14"/>
      <c r="L59" s="14"/>
      <c r="M59" s="14"/>
    </row>
    <row r="60" spans="1:19" x14ac:dyDescent="0.25">
      <c r="H60" s="14"/>
      <c r="J60" s="14"/>
      <c r="K60" s="14"/>
      <c r="L60" s="14"/>
      <c r="M60" s="14"/>
    </row>
    <row r="61" spans="1:19" x14ac:dyDescent="0.25">
      <c r="H61" s="14"/>
      <c r="J61" s="14"/>
      <c r="K61" s="14"/>
      <c r="L61" s="14"/>
      <c r="M61" s="14"/>
    </row>
    <row r="62" spans="1:19" x14ac:dyDescent="0.25">
      <c r="H62" s="14"/>
      <c r="J62" s="14"/>
      <c r="K62" s="14"/>
      <c r="L62" s="14"/>
      <c r="M62" s="14"/>
    </row>
    <row r="63" spans="1:19" x14ac:dyDescent="0.25">
      <c r="H63" s="14"/>
      <c r="J63" s="14"/>
      <c r="K63" s="14"/>
      <c r="L63" s="14"/>
      <c r="M63" s="14"/>
    </row>
    <row r="64" spans="1:19" x14ac:dyDescent="0.25">
      <c r="J64" s="14"/>
      <c r="K64" s="14"/>
      <c r="L64" s="14"/>
      <c r="M64" s="14"/>
    </row>
    <row r="65" spans="10:13" x14ac:dyDescent="0.25">
      <c r="J65" s="14"/>
      <c r="K65" s="14"/>
      <c r="L65" s="14"/>
      <c r="M65" s="14"/>
    </row>
    <row r="66" spans="10:13" x14ac:dyDescent="0.25">
      <c r="J66" s="14"/>
      <c r="K66" s="14"/>
      <c r="L66" s="14"/>
      <c r="M66" s="14"/>
    </row>
    <row r="67" spans="10:13" x14ac:dyDescent="0.25">
      <c r="J67" s="14"/>
      <c r="K67" s="14"/>
      <c r="L67" s="14"/>
      <c r="M67" s="14"/>
    </row>
    <row r="68" spans="10:13" x14ac:dyDescent="0.25">
      <c r="J68" s="14"/>
      <c r="K68" s="14"/>
      <c r="L68" s="14"/>
      <c r="M68" s="14"/>
    </row>
  </sheetData>
  <mergeCells count="3">
    <mergeCell ref="J1:L1"/>
    <mergeCell ref="N1:O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2EB-845C-4CF1-8568-78329847B893}">
  <dimension ref="A1:S85"/>
  <sheetViews>
    <sheetView topLeftCell="C1" workbookViewId="0">
      <selection activeCell="H17" sqref="H17"/>
    </sheetView>
  </sheetViews>
  <sheetFormatPr defaultRowHeight="15" x14ac:dyDescent="0.25"/>
  <cols>
    <col min="2" max="2" width="10" customWidth="1"/>
    <col min="3" max="3" width="14.7109375" customWidth="1"/>
    <col min="5" max="5" width="14.28515625" customWidth="1"/>
    <col min="7" max="7" width="27.5703125" customWidth="1"/>
    <col min="8" max="8" width="10.5703125" bestFit="1" customWidth="1"/>
    <col min="10" max="10" width="10.5703125" customWidth="1"/>
    <col min="12" max="12" width="10.5703125" bestFit="1" customWidth="1"/>
    <col min="13" max="13" width="12" bestFit="1" customWidth="1"/>
    <col min="14" max="14" width="11.140625" customWidth="1"/>
    <col min="17" max="17" width="14.140625" customWidth="1"/>
    <col min="18" max="18" width="20.5703125" customWidth="1"/>
  </cols>
  <sheetData>
    <row r="1" spans="1:19" x14ac:dyDescent="0.25">
      <c r="A1" s="17" t="s">
        <v>401</v>
      </c>
      <c r="B1" s="18"/>
      <c r="C1" s="18"/>
      <c r="D1" s="18"/>
      <c r="E1" s="19"/>
      <c r="J1" s="70" t="s">
        <v>415</v>
      </c>
      <c r="K1" s="71"/>
      <c r="L1" s="74"/>
      <c r="N1" s="70" t="s">
        <v>428</v>
      </c>
      <c r="O1" s="74"/>
      <c r="Q1" s="70" t="s">
        <v>429</v>
      </c>
      <c r="R1" s="71"/>
      <c r="S1" s="74"/>
    </row>
    <row r="2" spans="1:19" ht="15.75" thickBot="1" x14ac:dyDescent="0.3">
      <c r="A2" s="20" t="s">
        <v>412</v>
      </c>
      <c r="B2" s="16" t="s">
        <v>399</v>
      </c>
      <c r="C2" s="16" t="s">
        <v>454</v>
      </c>
      <c r="D2" s="16" t="s">
        <v>421</v>
      </c>
      <c r="E2" s="21" t="s">
        <v>453</v>
      </c>
      <c r="J2" s="20" t="s">
        <v>430</v>
      </c>
      <c r="K2" s="16" t="s">
        <v>426</v>
      </c>
      <c r="L2" s="21" t="s">
        <v>427</v>
      </c>
      <c r="N2" s="20" t="s">
        <v>455</v>
      </c>
      <c r="O2" s="21" t="s">
        <v>427</v>
      </c>
      <c r="Q2" s="20" t="s">
        <v>456</v>
      </c>
      <c r="R2" s="16" t="s">
        <v>457</v>
      </c>
      <c r="S2" s="21" t="s">
        <v>427</v>
      </c>
    </row>
    <row r="3" spans="1:19" x14ac:dyDescent="0.25">
      <c r="A3" s="2" cm="1">
        <f t="array" ref="A3:A85">_xlfn._xlws.SORT(_xlfn.UNIQUE(Sort!$E$2:$E$366))</f>
        <v>16</v>
      </c>
      <c r="B3">
        <f>COUNTIF(Sort!$E$2:$E$366, A3)</f>
        <v>1</v>
      </c>
      <c r="C3">
        <f>SUM($B$3:B3)</f>
        <v>1</v>
      </c>
      <c r="D3">
        <f>C3/$H$3</f>
        <v>2.7700831024930748E-3</v>
      </c>
      <c r="E3" s="3">
        <f>(A3-$H$4)^2*B3</f>
        <v>3330.9844537718404</v>
      </c>
      <c r="G3" s="4" t="s">
        <v>408</v>
      </c>
      <c r="H3" s="25">
        <f>SUMIF($A$3:$A$100,"&lt;&gt;-",$B$3:$B$100)</f>
        <v>361</v>
      </c>
      <c r="J3" s="2">
        <f>(A3-$H$4)/$H$6</f>
        <v>-2.8716725228523532</v>
      </c>
      <c r="K3">
        <f>_xlfn.NORM.S.DIST(J3,TRUE)</f>
        <v>2.0415292084469687E-3</v>
      </c>
      <c r="L3" s="27">
        <f>ABS(K3-D3)</f>
        <v>7.2855389404610608E-4</v>
      </c>
      <c r="N3" s="2">
        <f t="shared" ref="N3:N34" si="0">_xlfn.WEIBULL.DIST(A3,$H$7,$H$8,TRUE)</f>
        <v>1.2769017394763311E-3</v>
      </c>
      <c r="O3" s="3">
        <f t="shared" ref="O3:O34" si="1">ABS(D3-N3)</f>
        <v>1.4931813630167437E-3</v>
      </c>
      <c r="Q3" s="2">
        <f t="shared" ref="Q3:Q34" si="2">_xlfn.EXPON.DIST(A3,$H$9,TRUE)</f>
        <v>0.1951127700077277</v>
      </c>
      <c r="R3">
        <f t="shared" ref="R3:R34" si="3">(N3*$H$10)+(Q3*$H$11)</f>
        <v>4.0044075393126606E-2</v>
      </c>
      <c r="S3" s="3">
        <f t="shared" ref="S3:S34" si="4">ABS(D3-R3)</f>
        <v>3.727399229063353E-2</v>
      </c>
    </row>
    <row r="4" spans="1:19" x14ac:dyDescent="0.25">
      <c r="A4" s="2">
        <v>18</v>
      </c>
      <c r="B4">
        <f>COUNTIF(Sort!$E$2:$E$366, A4)</f>
        <v>1</v>
      </c>
      <c r="C4">
        <f>SUM($B$3:B4)</f>
        <v>2</v>
      </c>
      <c r="D4">
        <f t="shared" ref="D4:D67" si="5">C4/$H$3</f>
        <v>5.5401662049861496E-3</v>
      </c>
      <c r="E4" s="3">
        <f t="shared" ref="E4:E67" si="6">(A4-$H$4)^2*B4</f>
        <v>3104.1257280100676</v>
      </c>
      <c r="G4" s="20" t="s">
        <v>411</v>
      </c>
      <c r="H4" s="3" cm="1">
        <f t="array" ref="H4">SUMPRODUCT(B3:B100,IF(ISNUMBER(A3:A100),A3:A100)) / H3</f>
        <v>73.714681440443215</v>
      </c>
      <c r="J4" s="2">
        <f>(A4-$H$4)/$H$6</f>
        <v>-2.772159800918137</v>
      </c>
      <c r="K4">
        <f t="shared" ref="K4:K67" si="7">_xlfn.NORM.S.DIST(J4,TRUE)</f>
        <v>2.7842846115264785E-3</v>
      </c>
      <c r="L4" s="27">
        <f>ABS(K4-D4)</f>
        <v>2.7558815934596711E-3</v>
      </c>
      <c r="N4" s="2">
        <f t="shared" si="0"/>
        <v>2.0691242035647196E-3</v>
      </c>
      <c r="O4" s="3">
        <f t="shared" si="1"/>
        <v>3.47104200142143E-3</v>
      </c>
      <c r="Q4" s="2">
        <f t="shared" si="2"/>
        <v>0.21665709045495066</v>
      </c>
      <c r="R4">
        <f t="shared" si="3"/>
        <v>4.4986717453841911E-2</v>
      </c>
      <c r="S4" s="3">
        <f t="shared" si="4"/>
        <v>3.9446551248855759E-2</v>
      </c>
    </row>
    <row r="5" spans="1:19" x14ac:dyDescent="0.25">
      <c r="A5" s="2">
        <v>21</v>
      </c>
      <c r="B5">
        <f>COUNTIF(Sort!$E$2:$E$366, A5)</f>
        <v>1</v>
      </c>
      <c r="C5">
        <f>SUM($B$3:B5)</f>
        <v>3</v>
      </c>
      <c r="D5">
        <f t="shared" si="5"/>
        <v>8.3102493074792248E-3</v>
      </c>
      <c r="E5" s="3">
        <f t="shared" si="6"/>
        <v>2778.8376393674084</v>
      </c>
      <c r="G5" s="20" t="s">
        <v>414</v>
      </c>
      <c r="H5" s="3">
        <f>SUM(E3:E84)/H3</f>
        <v>403.92690356887988</v>
      </c>
      <c r="J5" s="2">
        <f t="shared" ref="J5:J68" si="8">(A5-$H$4)/$H$6</f>
        <v>-2.6228907180168122</v>
      </c>
      <c r="K5">
        <f t="shared" si="7"/>
        <v>4.3593616689939461E-3</v>
      </c>
      <c r="L5" s="27">
        <f>ABS(K5-D5)</f>
        <v>3.9508876384852787E-3</v>
      </c>
      <c r="N5" s="2">
        <f t="shared" si="0"/>
        <v>3.890195720666578E-3</v>
      </c>
      <c r="O5" s="3">
        <f t="shared" si="1"/>
        <v>4.4200535868126473E-3</v>
      </c>
      <c r="Q5" s="2">
        <f t="shared" si="2"/>
        <v>0.24789714684693068</v>
      </c>
      <c r="R5">
        <f t="shared" si="3"/>
        <v>5.2691585945919404E-2</v>
      </c>
      <c r="S5" s="3">
        <f t="shared" si="4"/>
        <v>4.4381336638440183E-2</v>
      </c>
    </row>
    <row r="6" spans="1:19" x14ac:dyDescent="0.25">
      <c r="A6" s="2">
        <v>26</v>
      </c>
      <c r="B6">
        <f>COUNTIF(Sort!$E$2:$E$366, A6)</f>
        <v>1</v>
      </c>
      <c r="C6">
        <f>SUM($B$3:B6)</f>
        <v>4</v>
      </c>
      <c r="D6">
        <f t="shared" si="5"/>
        <v>1.1080332409972299E-2</v>
      </c>
      <c r="E6" s="3">
        <f t="shared" si="6"/>
        <v>2276.690824962976</v>
      </c>
      <c r="G6" s="20" t="s">
        <v>413</v>
      </c>
      <c r="H6" s="3">
        <f>SQRT(H5)</f>
        <v>20.097932818299494</v>
      </c>
      <c r="J6" s="2">
        <f t="shared" si="8"/>
        <v>-2.3741089131812712</v>
      </c>
      <c r="K6">
        <f t="shared" si="7"/>
        <v>8.7956803511763954E-3</v>
      </c>
      <c r="L6" s="27">
        <f t="shared" ref="L6:L69" si="9">ABS(K6-D6)</f>
        <v>2.2846520587959038E-3</v>
      </c>
      <c r="N6" s="2">
        <f t="shared" si="0"/>
        <v>9.3157159185937588E-3</v>
      </c>
      <c r="O6" s="3">
        <f t="shared" si="1"/>
        <v>1.7646164913785404E-3</v>
      </c>
      <c r="Q6" s="2">
        <f t="shared" si="2"/>
        <v>0.29721993262780649</v>
      </c>
      <c r="R6">
        <f t="shared" si="3"/>
        <v>6.6896559260436306E-2</v>
      </c>
      <c r="S6" s="3">
        <f t="shared" si="4"/>
        <v>5.5816226850464008E-2</v>
      </c>
    </row>
    <row r="7" spans="1:19" x14ac:dyDescent="0.25">
      <c r="A7" s="2">
        <v>27</v>
      </c>
      <c r="B7">
        <f>COUNTIF(Sort!$E$2:$E$366, A7)</f>
        <v>1</v>
      </c>
      <c r="C7">
        <f>SUM($B$3:B7)</f>
        <v>5</v>
      </c>
      <c r="D7">
        <f t="shared" si="5"/>
        <v>1.3850415512465374E-2</v>
      </c>
      <c r="E7" s="3">
        <f t="shared" si="6"/>
        <v>2182.2614620820896</v>
      </c>
      <c r="G7" s="20" t="s">
        <v>416</v>
      </c>
      <c r="H7" s="26">
        <f>(H6/H4)^-1.086</f>
        <v>4.1014859364854024</v>
      </c>
      <c r="J7" s="2">
        <f t="shared" si="8"/>
        <v>-2.324352552214163</v>
      </c>
      <c r="K7">
        <f t="shared" si="7"/>
        <v>1.0053303181722886E-2</v>
      </c>
      <c r="L7" s="27">
        <f t="shared" si="9"/>
        <v>3.7971123307424873E-3</v>
      </c>
      <c r="N7" s="2">
        <f t="shared" si="0"/>
        <v>1.0866798797567282E-2</v>
      </c>
      <c r="O7" s="3">
        <f t="shared" si="1"/>
        <v>2.9836167148980918E-3</v>
      </c>
      <c r="Q7" s="2">
        <f t="shared" si="2"/>
        <v>0.30668934418813681</v>
      </c>
      <c r="R7">
        <f t="shared" si="3"/>
        <v>7.0031307875681195E-2</v>
      </c>
      <c r="S7" s="3">
        <f t="shared" si="4"/>
        <v>5.6180892363215822E-2</v>
      </c>
    </row>
    <row r="8" spans="1:19" x14ac:dyDescent="0.25">
      <c r="A8" s="2">
        <v>30</v>
      </c>
      <c r="B8">
        <f>COUNTIF(Sort!$E$2:$E$366, A8)</f>
        <v>2</v>
      </c>
      <c r="C8">
        <f>SUM($B$3:B8)</f>
        <v>7</v>
      </c>
      <c r="D8">
        <f t="shared" si="5"/>
        <v>1.9390581717451522E-2</v>
      </c>
      <c r="E8" s="3">
        <f t="shared" si="6"/>
        <v>3821.9467468788607</v>
      </c>
      <c r="G8" s="20" t="s">
        <v>417</v>
      </c>
      <c r="H8" s="26">
        <f>H4/_xlfn.GAMMA(1+(1/H7))</f>
        <v>81.210443211511816</v>
      </c>
      <c r="J8" s="2">
        <f t="shared" si="8"/>
        <v>-2.1750834693128382</v>
      </c>
      <c r="K8">
        <f t="shared" si="7"/>
        <v>1.4811930995074076E-2</v>
      </c>
      <c r="L8" s="27">
        <f t="shared" si="9"/>
        <v>4.5786507223774461E-3</v>
      </c>
      <c r="N8" s="2">
        <f t="shared" si="0"/>
        <v>1.6691516647251634E-2</v>
      </c>
      <c r="O8" s="3">
        <f t="shared" si="1"/>
        <v>2.6990650701998881E-3</v>
      </c>
      <c r="Q8" s="2">
        <f t="shared" si="2"/>
        <v>0.33433887509064092</v>
      </c>
      <c r="R8">
        <f t="shared" si="3"/>
        <v>8.02209883359295E-2</v>
      </c>
      <c r="S8" s="3">
        <f t="shared" si="4"/>
        <v>6.0830406618477981E-2</v>
      </c>
    </row>
    <row r="9" spans="1:19" x14ac:dyDescent="0.25">
      <c r="A9" s="2">
        <v>31</v>
      </c>
      <c r="B9">
        <f>COUNTIF(Sort!$E$2:$E$366, A9)</f>
        <v>1</v>
      </c>
      <c r="C9">
        <f>SUM($B$3:B9)</f>
        <v>8</v>
      </c>
      <c r="D9">
        <f t="shared" si="5"/>
        <v>2.2160664819944598E-2</v>
      </c>
      <c r="E9" s="3">
        <f t="shared" si="6"/>
        <v>1824.544010558544</v>
      </c>
      <c r="G9" s="20" t="s">
        <v>418</v>
      </c>
      <c r="H9" s="3">
        <f>1/H4</f>
        <v>1.3565818646424411E-2</v>
      </c>
      <c r="J9" s="2">
        <f t="shared" si="8"/>
        <v>-2.1253271083457301</v>
      </c>
      <c r="K9">
        <f t="shared" si="7"/>
        <v>1.6779663908272555E-2</v>
      </c>
      <c r="L9" s="27">
        <f t="shared" si="9"/>
        <v>5.3810009116720438E-3</v>
      </c>
      <c r="N9" s="2">
        <f t="shared" si="0"/>
        <v>1.9071207486698792E-2</v>
      </c>
      <c r="O9" s="3">
        <f t="shared" si="1"/>
        <v>3.0894573332458063E-3</v>
      </c>
      <c r="Q9" s="2">
        <f t="shared" si="2"/>
        <v>0.3433081379427429</v>
      </c>
      <c r="R9">
        <f t="shared" si="3"/>
        <v>8.3918593577907624E-2</v>
      </c>
      <c r="S9" s="3">
        <f t="shared" si="4"/>
        <v>6.1757928757963029E-2</v>
      </c>
    </row>
    <row r="10" spans="1:19" x14ac:dyDescent="0.25">
      <c r="A10" s="2">
        <v>32</v>
      </c>
      <c r="B10">
        <f>COUNTIF(Sort!$E$2:$E$366, A10)</f>
        <v>4</v>
      </c>
      <c r="C10">
        <f>SUM($B$3:B10)</f>
        <v>12</v>
      </c>
      <c r="D10">
        <f t="shared" si="5"/>
        <v>3.3240997229916899E-2</v>
      </c>
      <c r="E10" s="3">
        <f t="shared" si="6"/>
        <v>6960.4585907106302</v>
      </c>
      <c r="G10" s="20" t="s">
        <v>419</v>
      </c>
      <c r="H10" s="3">
        <v>0.8</v>
      </c>
      <c r="J10" s="2">
        <f t="shared" si="8"/>
        <v>-2.075570747378622</v>
      </c>
      <c r="K10">
        <f t="shared" si="7"/>
        <v>1.8966834642572587E-2</v>
      </c>
      <c r="L10" s="27">
        <f t="shared" si="9"/>
        <v>1.4274162587344312E-2</v>
      </c>
      <c r="N10" s="2">
        <f t="shared" si="0"/>
        <v>2.1694574264384345E-2</v>
      </c>
      <c r="O10" s="3">
        <f t="shared" si="1"/>
        <v>1.1546422965532554E-2</v>
      </c>
      <c r="Q10" s="2">
        <f t="shared" si="2"/>
        <v>0.35215654699536697</v>
      </c>
      <c r="R10">
        <f t="shared" si="3"/>
        <v>8.7786968810580873E-2</v>
      </c>
      <c r="S10" s="3">
        <f t="shared" si="4"/>
        <v>5.4545971580663974E-2</v>
      </c>
    </row>
    <row r="11" spans="1:19" x14ac:dyDescent="0.25">
      <c r="A11" s="2">
        <v>33</v>
      </c>
      <c r="B11">
        <f>COUNTIF(Sort!$E$2:$E$366, A11)</f>
        <v>2</v>
      </c>
      <c r="C11">
        <f>SUM($B$3:B11)</f>
        <v>14</v>
      </c>
      <c r="D11">
        <f t="shared" si="5"/>
        <v>3.8781163434903045E-2</v>
      </c>
      <c r="E11" s="3">
        <f t="shared" si="6"/>
        <v>3315.3705695935423</v>
      </c>
      <c r="G11" s="20" t="s">
        <v>420</v>
      </c>
      <c r="H11" s="3">
        <v>0.2</v>
      </c>
      <c r="J11" s="2">
        <f t="shared" si="8"/>
        <v>-2.0258143864115139</v>
      </c>
      <c r="K11">
        <f t="shared" si="7"/>
        <v>2.1391904553714727E-2</v>
      </c>
      <c r="L11" s="27">
        <f t="shared" si="9"/>
        <v>1.7389258881188318E-2</v>
      </c>
      <c r="N11" s="2">
        <f t="shared" si="0"/>
        <v>2.4576783566038759E-2</v>
      </c>
      <c r="O11" s="3">
        <f t="shared" si="1"/>
        <v>1.4204379868864286E-2</v>
      </c>
      <c r="Q11" s="2">
        <f t="shared" si="2"/>
        <v>0.36088573065890633</v>
      </c>
      <c r="R11">
        <f t="shared" si="3"/>
        <v>9.1838572984612274E-2</v>
      </c>
      <c r="S11" s="3">
        <f t="shared" si="4"/>
        <v>5.3057409549709229E-2</v>
      </c>
    </row>
    <row r="12" spans="1:19" x14ac:dyDescent="0.25">
      <c r="A12" s="2">
        <v>34</v>
      </c>
      <c r="B12">
        <f>COUNTIF(Sort!$E$2:$E$366, A12)</f>
        <v>1</v>
      </c>
      <c r="C12">
        <f>SUM($B$3:B12)</f>
        <v>15</v>
      </c>
      <c r="D12">
        <f t="shared" si="5"/>
        <v>4.1551246537396121E-2</v>
      </c>
      <c r="E12" s="3">
        <f t="shared" si="6"/>
        <v>1577.2559219158848</v>
      </c>
      <c r="G12" s="20" t="s">
        <v>422</v>
      </c>
      <c r="H12" s="3">
        <f>1.94/SQRT(H3)</f>
        <v>0.10210526315789474</v>
      </c>
      <c r="J12" s="2">
        <f t="shared" si="8"/>
        <v>-1.9760580254444056</v>
      </c>
      <c r="K12">
        <f t="shared" si="7"/>
        <v>2.4074102842098318E-2</v>
      </c>
      <c r="L12" s="27">
        <f t="shared" si="9"/>
        <v>1.7477143695297803E-2</v>
      </c>
      <c r="N12" s="2">
        <f t="shared" si="0"/>
        <v>2.7733201623513379E-2</v>
      </c>
      <c r="O12" s="3">
        <f t="shared" si="1"/>
        <v>1.3818044913882742E-2</v>
      </c>
      <c r="Q12" s="2">
        <f t="shared" si="2"/>
        <v>0.36949729540219817</v>
      </c>
      <c r="R12">
        <f t="shared" si="3"/>
        <v>9.6086020379250348E-2</v>
      </c>
      <c r="S12" s="3">
        <f t="shared" si="4"/>
        <v>5.4534773841854227E-2</v>
      </c>
    </row>
    <row r="13" spans="1:19" x14ac:dyDescent="0.25">
      <c r="A13" s="2">
        <v>35</v>
      </c>
      <c r="B13">
        <f>COUNTIF(Sort!$E$2:$E$366, A13)</f>
        <v>3</v>
      </c>
      <c r="C13">
        <f>SUM($B$3:B13)</f>
        <v>18</v>
      </c>
      <c r="D13">
        <f t="shared" si="5"/>
        <v>4.9861495844875349E-2</v>
      </c>
      <c r="E13" s="3">
        <f t="shared" si="6"/>
        <v>4496.4796771049951</v>
      </c>
      <c r="G13" s="20" t="s">
        <v>423</v>
      </c>
      <c r="H13" s="3">
        <f>MAX(O3:O56)</f>
        <v>5.8229361825891668E-2</v>
      </c>
      <c r="J13" s="2">
        <f t="shared" si="8"/>
        <v>-1.9263016644772974</v>
      </c>
      <c r="K13">
        <f t="shared" si="7"/>
        <v>2.7033358861669101E-2</v>
      </c>
      <c r="L13" s="27">
        <f t="shared" si="9"/>
        <v>2.2828136983206248E-2</v>
      </c>
      <c r="N13" s="2">
        <f t="shared" si="0"/>
        <v>3.1179342128904875E-2</v>
      </c>
      <c r="O13" s="3">
        <f t="shared" si="1"/>
        <v>1.8682153715970474E-2</v>
      </c>
      <c r="Q13" s="2">
        <f t="shared" si="2"/>
        <v>0.37799282604816903</v>
      </c>
      <c r="R13">
        <f t="shared" si="3"/>
        <v>0.10054203891275772</v>
      </c>
      <c r="S13" s="3">
        <f t="shared" si="4"/>
        <v>5.0680543067882368E-2</v>
      </c>
    </row>
    <row r="14" spans="1:19" x14ac:dyDescent="0.25">
      <c r="A14" s="2">
        <v>38</v>
      </c>
      <c r="B14">
        <f>COUNTIF(Sort!$E$2:$E$366, A14)</f>
        <v>1</v>
      </c>
      <c r="C14">
        <f>SUM($B$3:B14)</f>
        <v>19</v>
      </c>
      <c r="D14">
        <f t="shared" si="5"/>
        <v>5.2631578947368418E-2</v>
      </c>
      <c r="E14" s="3">
        <f t="shared" si="6"/>
        <v>1275.5384703923389</v>
      </c>
      <c r="G14" s="20" t="s">
        <v>424</v>
      </c>
      <c r="H14" s="27">
        <f>MAX(L3:L56)</f>
        <v>7.1512301564492731E-2</v>
      </c>
      <c r="J14" s="2">
        <f t="shared" si="8"/>
        <v>-1.7770325815759727</v>
      </c>
      <c r="K14">
        <f t="shared" si="7"/>
        <v>3.7781439652336476E-2</v>
      </c>
      <c r="L14" s="27">
        <f t="shared" si="9"/>
        <v>1.4850139295031942E-2</v>
      </c>
      <c r="N14" s="2">
        <f t="shared" si="0"/>
        <v>4.3412219524615776E-2</v>
      </c>
      <c r="O14" s="3">
        <f t="shared" si="1"/>
        <v>9.2193594227526418E-3</v>
      </c>
      <c r="Q14" s="2">
        <f t="shared" si="2"/>
        <v>0.40279874304020102</v>
      </c>
      <c r="R14">
        <f t="shared" si="3"/>
        <v>0.11528952422773284</v>
      </c>
      <c r="S14" s="3">
        <f t="shared" si="4"/>
        <v>6.2657945280364419E-2</v>
      </c>
    </row>
    <row r="15" spans="1:19" x14ac:dyDescent="0.25">
      <c r="A15" s="2">
        <v>39</v>
      </c>
      <c r="B15">
        <f>COUNTIF(Sort!$E$2:$E$366, A15)</f>
        <v>4</v>
      </c>
      <c r="C15">
        <f>SUM($B$3:B15)</f>
        <v>23</v>
      </c>
      <c r="D15">
        <f t="shared" si="5"/>
        <v>6.3711911357340723E-2</v>
      </c>
      <c r="E15" s="3">
        <f t="shared" si="6"/>
        <v>4820.4364300458101</v>
      </c>
      <c r="G15" s="20" t="s">
        <v>425</v>
      </c>
      <c r="H15" s="26">
        <f>MAX(S3:S56)</f>
        <v>8.0190428216544041E-2</v>
      </c>
      <c r="J15" s="2">
        <f t="shared" si="8"/>
        <v>-1.7272762206088645</v>
      </c>
      <c r="K15">
        <f t="shared" si="7"/>
        <v>4.2059033856310234E-2</v>
      </c>
      <c r="L15" s="27">
        <f t="shared" si="9"/>
        <v>2.1652877501030489E-2</v>
      </c>
      <c r="N15" s="2">
        <f t="shared" si="0"/>
        <v>4.8173244843025036E-2</v>
      </c>
      <c r="O15" s="3">
        <f t="shared" si="1"/>
        <v>1.5538666514315687E-2</v>
      </c>
      <c r="Q15" s="2">
        <f t="shared" si="2"/>
        <v>0.41084556273394168</v>
      </c>
      <c r="R15">
        <f t="shared" si="3"/>
        <v>0.12070770842120837</v>
      </c>
      <c r="S15" s="3">
        <f t="shared" si="4"/>
        <v>5.6995797063867648E-2</v>
      </c>
    </row>
    <row r="16" spans="1:19" ht="15.75" thickBot="1" x14ac:dyDescent="0.3">
      <c r="A16" s="2">
        <v>40</v>
      </c>
      <c r="B16">
        <f>COUNTIF(Sort!$E$2:$E$366, A16)</f>
        <v>2</v>
      </c>
      <c r="C16">
        <f>SUM($B$3:B16)</f>
        <v>25</v>
      </c>
      <c r="D16">
        <f t="shared" si="5"/>
        <v>6.9252077562326875E-2</v>
      </c>
      <c r="E16" s="3">
        <f t="shared" si="6"/>
        <v>2273.3594892611322</v>
      </c>
      <c r="G16" s="28" t="s">
        <v>446</v>
      </c>
      <c r="H16" s="24" t="s">
        <v>428</v>
      </c>
      <c r="J16" s="2">
        <f t="shared" si="8"/>
        <v>-1.6775198596417562</v>
      </c>
      <c r="K16">
        <f t="shared" si="7"/>
        <v>4.6720434646535622E-2</v>
      </c>
      <c r="L16" s="27">
        <f t="shared" si="9"/>
        <v>2.2531642915791253E-2</v>
      </c>
      <c r="N16" s="2">
        <f t="shared" si="0"/>
        <v>5.3301613985102241E-2</v>
      </c>
      <c r="O16" s="3">
        <f t="shared" si="1"/>
        <v>1.5950463577224634E-2</v>
      </c>
      <c r="Q16" s="2">
        <f t="shared" si="2"/>
        <v>0.41878395782805378</v>
      </c>
      <c r="R16">
        <f t="shared" si="3"/>
        <v>0.12639808275369258</v>
      </c>
      <c r="S16" s="3">
        <f t="shared" si="4"/>
        <v>5.7146005191365701E-2</v>
      </c>
    </row>
    <row r="17" spans="1:19" x14ac:dyDescent="0.25">
      <c r="A17" s="2">
        <v>41</v>
      </c>
      <c r="B17">
        <f>COUNTIF(Sort!$E$2:$E$366, A17)</f>
        <v>2</v>
      </c>
      <c r="C17">
        <f>SUM($B$3:B17)</f>
        <v>27</v>
      </c>
      <c r="D17">
        <f t="shared" si="5"/>
        <v>7.4792243767313013E-2</v>
      </c>
      <c r="E17" s="3">
        <f t="shared" si="6"/>
        <v>2140.5007634993594</v>
      </c>
      <c r="J17" s="2">
        <f t="shared" si="8"/>
        <v>-1.6277634986746481</v>
      </c>
      <c r="K17">
        <f t="shared" si="7"/>
        <v>5.1787521507593921E-2</v>
      </c>
      <c r="L17" s="27">
        <f t="shared" si="9"/>
        <v>2.3004722259719092E-2</v>
      </c>
      <c r="N17" s="2">
        <f t="shared" si="0"/>
        <v>5.8812361879974621E-2</v>
      </c>
      <c r="O17" s="3">
        <f t="shared" si="1"/>
        <v>1.5979881887338392E-2</v>
      </c>
      <c r="Q17" s="2">
        <f t="shared" si="2"/>
        <v>0.42661538925918685</v>
      </c>
      <c r="R17">
        <f t="shared" si="3"/>
        <v>0.13237296735581708</v>
      </c>
      <c r="S17" s="3">
        <f t="shared" si="4"/>
        <v>5.7580723588504065E-2</v>
      </c>
    </row>
    <row r="18" spans="1:19" x14ac:dyDescent="0.25">
      <c r="A18" s="2">
        <v>42</v>
      </c>
      <c r="B18">
        <f>COUNTIF(Sort!$E$2:$E$366, A18)</f>
        <v>4</v>
      </c>
      <c r="C18">
        <f>SUM($B$3:B18)</f>
        <v>31</v>
      </c>
      <c r="D18">
        <f t="shared" si="5"/>
        <v>8.5872576177285317E-2</v>
      </c>
      <c r="E18" s="3">
        <f t="shared" si="6"/>
        <v>4023.2840754751733</v>
      </c>
      <c r="J18" s="2">
        <f t="shared" si="8"/>
        <v>-1.57800713770754</v>
      </c>
      <c r="K18">
        <f t="shared" si="7"/>
        <v>5.7281985019563025E-2</v>
      </c>
      <c r="L18" s="27">
        <f t="shared" si="9"/>
        <v>2.8590591157722292E-2</v>
      </c>
      <c r="N18" s="2">
        <f t="shared" si="0"/>
        <v>6.4720171005546875E-2</v>
      </c>
      <c r="O18" s="3">
        <f t="shared" si="1"/>
        <v>2.1152405171738442E-2</v>
      </c>
      <c r="Q18" s="2">
        <f t="shared" si="2"/>
        <v>0.43434129827901263</v>
      </c>
      <c r="R18">
        <f t="shared" si="3"/>
        <v>0.13864439646024002</v>
      </c>
      <c r="S18" s="3">
        <f t="shared" si="4"/>
        <v>5.2771820282954698E-2</v>
      </c>
    </row>
    <row r="19" spans="1:19" x14ac:dyDescent="0.25">
      <c r="A19" s="2">
        <v>43</v>
      </c>
      <c r="B19">
        <f>COUNTIF(Sort!$E$2:$E$366, A19)</f>
        <v>4</v>
      </c>
      <c r="C19">
        <f>SUM($B$3:B19)</f>
        <v>35</v>
      </c>
      <c r="D19">
        <f t="shared" si="5"/>
        <v>9.6952908587257622E-2</v>
      </c>
      <c r="E19" s="3">
        <f t="shared" si="6"/>
        <v>3773.5666239516277</v>
      </c>
      <c r="J19" s="2">
        <f t="shared" si="8"/>
        <v>-1.5282507767404316</v>
      </c>
      <c r="K19">
        <f t="shared" si="7"/>
        <v>6.3225143057742156E-2</v>
      </c>
      <c r="L19" s="27">
        <f t="shared" si="9"/>
        <v>3.3727765529515466E-2</v>
      </c>
      <c r="N19" s="2">
        <f t="shared" si="0"/>
        <v>7.1039280816334052E-2</v>
      </c>
      <c r="O19" s="3">
        <f t="shared" si="1"/>
        <v>2.591362777092357E-2</v>
      </c>
      <c r="Q19" s="2">
        <f t="shared" si="2"/>
        <v>0.44196310671946371</v>
      </c>
      <c r="R19">
        <f t="shared" si="3"/>
        <v>0.14522404599695998</v>
      </c>
      <c r="S19" s="3">
        <f t="shared" si="4"/>
        <v>4.8271137409702361E-2</v>
      </c>
    </row>
    <row r="20" spans="1:19" x14ac:dyDescent="0.25">
      <c r="A20" s="2">
        <v>44</v>
      </c>
      <c r="B20">
        <f>COUNTIF(Sort!$E$2:$E$366, A20)</f>
        <v>5</v>
      </c>
      <c r="C20">
        <f>SUM($B$3:B20)</f>
        <v>40</v>
      </c>
      <c r="D20">
        <f t="shared" si="5"/>
        <v>0.11080332409972299</v>
      </c>
      <c r="E20" s="3">
        <f t="shared" si="6"/>
        <v>4414.8114655351019</v>
      </c>
      <c r="J20" s="2">
        <f t="shared" si="8"/>
        <v>-1.4784944157733235</v>
      </c>
      <c r="K20">
        <f t="shared" si="7"/>
        <v>6.9637745339613144E-2</v>
      </c>
      <c r="L20" s="27">
        <f t="shared" si="9"/>
        <v>4.1165578760109844E-2</v>
      </c>
      <c r="N20" s="2">
        <f t="shared" si="0"/>
        <v>7.778339277538629E-2</v>
      </c>
      <c r="O20" s="3">
        <f t="shared" si="1"/>
        <v>3.3019931324336699E-2</v>
      </c>
      <c r="Q20" s="2">
        <f t="shared" si="2"/>
        <v>0.44948221725440013</v>
      </c>
      <c r="R20">
        <f t="shared" si="3"/>
        <v>0.15212315767118906</v>
      </c>
      <c r="S20" s="3">
        <f t="shared" si="4"/>
        <v>4.1319833571466069E-2</v>
      </c>
    </row>
    <row r="21" spans="1:19" x14ac:dyDescent="0.25">
      <c r="A21" s="2">
        <v>45</v>
      </c>
      <c r="B21">
        <f>COUNTIF(Sort!$E$2:$E$366, A21)</f>
        <v>3</v>
      </c>
      <c r="C21">
        <f>SUM($B$3:B21)</f>
        <v>43</v>
      </c>
      <c r="D21">
        <f t="shared" si="5"/>
        <v>0.11911357340720222</v>
      </c>
      <c r="E21" s="3">
        <f t="shared" si="6"/>
        <v>2473.5987906784021</v>
      </c>
      <c r="J21" s="2">
        <f t="shared" si="8"/>
        <v>-1.4287380548062152</v>
      </c>
      <c r="K21">
        <f t="shared" si="7"/>
        <v>7.6539767865027211E-2</v>
      </c>
      <c r="L21" s="27">
        <f t="shared" si="9"/>
        <v>4.2573805542175006E-2</v>
      </c>
      <c r="N21" s="2">
        <f t="shared" si="0"/>
        <v>8.4965571274767213E-2</v>
      </c>
      <c r="O21" s="3">
        <f t="shared" si="1"/>
        <v>3.4148002132435004E-2</v>
      </c>
      <c r="Q21" s="2">
        <f t="shared" si="2"/>
        <v>0.4569000136577489</v>
      </c>
      <c r="R21">
        <f t="shared" si="3"/>
        <v>0.15935245975136356</v>
      </c>
      <c r="S21" s="3">
        <f t="shared" si="4"/>
        <v>4.023888634416134E-2</v>
      </c>
    </row>
    <row r="22" spans="1:19" x14ac:dyDescent="0.25">
      <c r="A22" s="2">
        <v>46</v>
      </c>
      <c r="B22">
        <f>COUNTIF(Sort!$E$2:$E$366, A22)</f>
        <v>3</v>
      </c>
      <c r="C22">
        <f>SUM($B$3:B22)</f>
        <v>46</v>
      </c>
      <c r="D22">
        <f t="shared" si="5"/>
        <v>0.12742382271468145</v>
      </c>
      <c r="E22" s="3">
        <f t="shared" si="6"/>
        <v>2304.3107020357429</v>
      </c>
      <c r="J22" s="2">
        <f t="shared" si="8"/>
        <v>-1.3789816938391071</v>
      </c>
      <c r="K22">
        <f t="shared" si="7"/>
        <v>8.3950199077410317E-2</v>
      </c>
      <c r="L22" s="27">
        <f t="shared" si="9"/>
        <v>4.3473623637271128E-2</v>
      </c>
      <c r="N22" s="2">
        <f t="shared" si="0"/>
        <v>9.2598140801309653E-2</v>
      </c>
      <c r="O22" s="3">
        <f t="shared" si="1"/>
        <v>3.4825681913371792E-2</v>
      </c>
      <c r="Q22" s="2">
        <f t="shared" si="2"/>
        <v>0.46421786105816598</v>
      </c>
      <c r="R22">
        <f t="shared" si="3"/>
        <v>0.16692208485268092</v>
      </c>
      <c r="S22" s="3">
        <f t="shared" si="4"/>
        <v>3.9498262137999479E-2</v>
      </c>
    </row>
    <row r="23" spans="1:19" x14ac:dyDescent="0.25">
      <c r="A23" s="2">
        <v>47</v>
      </c>
      <c r="B23">
        <f>COUNTIF(Sort!$E$2:$E$366, A23)</f>
        <v>2</v>
      </c>
      <c r="C23">
        <f>SUM($B$3:B23)</f>
        <v>48</v>
      </c>
      <c r="D23">
        <f t="shared" si="5"/>
        <v>0.1329639889196676</v>
      </c>
      <c r="E23" s="3">
        <f t="shared" si="6"/>
        <v>1427.3484089287224</v>
      </c>
      <c r="J23" s="2">
        <f t="shared" si="8"/>
        <v>-1.329225332871999</v>
      </c>
      <c r="K23">
        <f t="shared" si="7"/>
        <v>9.1886819845371948E-2</v>
      </c>
      <c r="L23" s="27">
        <f t="shared" si="9"/>
        <v>4.107716907429565E-2</v>
      </c>
      <c r="N23" s="2">
        <f t="shared" si="0"/>
        <v>0.10069257978098894</v>
      </c>
      <c r="O23" s="3">
        <f t="shared" si="1"/>
        <v>3.2271409138678653E-2</v>
      </c>
      <c r="Q23" s="2">
        <f t="shared" si="2"/>
        <v>0.47143710619026696</v>
      </c>
      <c r="R23">
        <f t="shared" si="3"/>
        <v>0.17484148506284455</v>
      </c>
      <c r="S23" s="3">
        <f t="shared" si="4"/>
        <v>4.1877496143176957E-2</v>
      </c>
    </row>
    <row r="24" spans="1:19" x14ac:dyDescent="0.25">
      <c r="A24" s="2">
        <v>48</v>
      </c>
      <c r="B24">
        <f>COUNTIF(Sort!$E$2:$E$366, A24)</f>
        <v>2</v>
      </c>
      <c r="C24">
        <f>SUM($B$3:B24)</f>
        <v>50</v>
      </c>
      <c r="D24">
        <f t="shared" si="5"/>
        <v>0.13850415512465375</v>
      </c>
      <c r="E24" s="3">
        <f t="shared" si="6"/>
        <v>1322.4896831669494</v>
      </c>
      <c r="J24" s="2">
        <f t="shared" si="8"/>
        <v>-1.2794689719048906</v>
      </c>
      <c r="K24">
        <f t="shared" si="7"/>
        <v>0.10036597961909673</v>
      </c>
      <c r="L24" s="27">
        <f t="shared" si="9"/>
        <v>3.8138175505557023E-2</v>
      </c>
      <c r="N24" s="2">
        <f t="shared" si="0"/>
        <v>0.10925941161570679</v>
      </c>
      <c r="O24" s="3">
        <f t="shared" si="1"/>
        <v>2.9244743508946958E-2</v>
      </c>
      <c r="Q24" s="2">
        <f t="shared" si="2"/>
        <v>0.47855907764247219</v>
      </c>
      <c r="R24">
        <f t="shared" si="3"/>
        <v>0.1831193448210599</v>
      </c>
      <c r="S24" s="3">
        <f t="shared" si="4"/>
        <v>4.4615189696406155E-2</v>
      </c>
    </row>
    <row r="25" spans="1:19" x14ac:dyDescent="0.25">
      <c r="A25" s="2">
        <v>49</v>
      </c>
      <c r="B25">
        <f>COUNTIF(Sort!$E$2:$E$366, A25)</f>
        <v>2</v>
      </c>
      <c r="C25">
        <f>SUM($B$3:B25)</f>
        <v>52</v>
      </c>
      <c r="D25">
        <f t="shared" si="5"/>
        <v>0.1440443213296399</v>
      </c>
      <c r="E25" s="3">
        <f t="shared" si="6"/>
        <v>1221.6309574051766</v>
      </c>
      <c r="J25" s="2">
        <f t="shared" si="8"/>
        <v>-1.2297126109377825</v>
      </c>
      <c r="K25">
        <f t="shared" si="7"/>
        <v>0.10940237134781901</v>
      </c>
      <c r="L25" s="27">
        <f t="shared" si="9"/>
        <v>3.4641949981820894E-2</v>
      </c>
      <c r="N25" s="2">
        <f t="shared" si="0"/>
        <v>0.11830809350991592</v>
      </c>
      <c r="O25" s="3">
        <f t="shared" si="1"/>
        <v>2.5736227819723984E-2</v>
      </c>
      <c r="Q25" s="2">
        <f t="shared" si="2"/>
        <v>0.48558508610151208</v>
      </c>
      <c r="R25">
        <f t="shared" si="3"/>
        <v>0.19176349202823517</v>
      </c>
      <c r="S25" s="3">
        <f t="shared" si="4"/>
        <v>4.771917069859527E-2</v>
      </c>
    </row>
    <row r="26" spans="1:19" x14ac:dyDescent="0.25">
      <c r="A26" s="2">
        <v>50</v>
      </c>
      <c r="B26">
        <f>COUNTIF(Sort!$E$2:$E$366, A26)</f>
        <v>3</v>
      </c>
      <c r="C26">
        <f>SUM($B$3:B26)</f>
        <v>55</v>
      </c>
      <c r="D26">
        <f t="shared" si="5"/>
        <v>0.1523545706371191</v>
      </c>
      <c r="E26" s="3">
        <f t="shared" si="6"/>
        <v>1687.1583474651056</v>
      </c>
      <c r="J26" s="2">
        <f t="shared" si="8"/>
        <v>-1.1799562499706742</v>
      </c>
      <c r="K26">
        <f t="shared" si="7"/>
        <v>0.11900880794708263</v>
      </c>
      <c r="L26" s="27">
        <f t="shared" si="9"/>
        <v>3.3345762690036473E-2</v>
      </c>
      <c r="N26" s="2">
        <f t="shared" si="0"/>
        <v>0.12784690377053387</v>
      </c>
      <c r="O26" s="3">
        <f t="shared" si="1"/>
        <v>2.4507666866585232E-2</v>
      </c>
      <c r="Q26" s="2">
        <f t="shared" si="2"/>
        <v>0.49251642459363931</v>
      </c>
      <c r="R26">
        <f t="shared" si="3"/>
        <v>0.20078080793515496</v>
      </c>
      <c r="S26" s="3">
        <f t="shared" si="4"/>
        <v>4.8426237298035857E-2</v>
      </c>
    </row>
    <row r="27" spans="1:19" x14ac:dyDescent="0.25">
      <c r="A27" s="2">
        <v>51</v>
      </c>
      <c r="B27">
        <f>COUNTIF(Sort!$E$2:$E$366, A27)</f>
        <v>6</v>
      </c>
      <c r="C27">
        <f>SUM($B$3:B27)</f>
        <v>61</v>
      </c>
      <c r="D27">
        <f t="shared" si="5"/>
        <v>0.16897506925207756</v>
      </c>
      <c r="E27" s="3">
        <f t="shared" si="6"/>
        <v>3095.7405176448929</v>
      </c>
      <c r="J27" s="2">
        <f t="shared" si="8"/>
        <v>-1.130199889003566</v>
      </c>
      <c r="K27">
        <f t="shared" si="7"/>
        <v>0.12919600327114772</v>
      </c>
      <c r="L27" s="27">
        <f t="shared" si="9"/>
        <v>3.977906598092984E-2</v>
      </c>
      <c r="N27" s="2">
        <f t="shared" si="0"/>
        <v>0.13788282835104107</v>
      </c>
      <c r="O27" s="3">
        <f t="shared" si="1"/>
        <v>3.1092240901036489E-2</v>
      </c>
      <c r="Q27" s="2">
        <f t="shared" si="2"/>
        <v>0.49935436872258937</v>
      </c>
      <c r="R27">
        <f t="shared" si="3"/>
        <v>0.21017713642535074</v>
      </c>
      <c r="S27" s="3">
        <f t="shared" si="4"/>
        <v>4.1202067173273182E-2</v>
      </c>
    </row>
    <row r="28" spans="1:19" x14ac:dyDescent="0.25">
      <c r="A28" s="2">
        <v>52</v>
      </c>
      <c r="B28">
        <f>COUNTIF(Sort!$E$2:$E$366, A28)</f>
        <v>4</v>
      </c>
      <c r="C28">
        <f>SUM($B$3:B28)</f>
        <v>65</v>
      </c>
      <c r="D28">
        <f t="shared" si="5"/>
        <v>0.18005540166204986</v>
      </c>
      <c r="E28" s="3">
        <f t="shared" si="6"/>
        <v>1886.1095602397161</v>
      </c>
      <c r="J28" s="2">
        <f t="shared" si="8"/>
        <v>-1.0804435280364577</v>
      </c>
      <c r="K28">
        <f t="shared" si="7"/>
        <v>0.13997236067098534</v>
      </c>
      <c r="L28" s="27">
        <f t="shared" si="9"/>
        <v>4.0083040991064522E-2</v>
      </c>
      <c r="N28" s="2">
        <f t="shared" si="0"/>
        <v>0.14842144749842789</v>
      </c>
      <c r="O28" s="3">
        <f t="shared" si="1"/>
        <v>3.1633954163621969E-2</v>
      </c>
      <c r="Q28" s="2">
        <f t="shared" si="2"/>
        <v>0.50610017690433518</v>
      </c>
      <c r="R28">
        <f t="shared" si="3"/>
        <v>0.21995719337960937</v>
      </c>
      <c r="S28" s="3">
        <f t="shared" si="4"/>
        <v>3.9901791717559504E-2</v>
      </c>
    </row>
    <row r="29" spans="1:19" x14ac:dyDescent="0.25">
      <c r="A29" s="2">
        <v>53</v>
      </c>
      <c r="B29">
        <f>COUNTIF(Sort!$E$2:$E$366, A29)</f>
        <v>3</v>
      </c>
      <c r="C29">
        <f>SUM($B$3:B29)</f>
        <v>68</v>
      </c>
      <c r="D29">
        <f t="shared" si="5"/>
        <v>0.18836565096952909</v>
      </c>
      <c r="E29" s="3">
        <f t="shared" si="6"/>
        <v>1287.2940815371276</v>
      </c>
      <c r="J29" s="2">
        <f t="shared" si="8"/>
        <v>-1.0306871670693496</v>
      </c>
      <c r="K29">
        <f t="shared" si="7"/>
        <v>0.15134377229651891</v>
      </c>
      <c r="L29" s="27">
        <f t="shared" si="9"/>
        <v>3.7021878673010183E-2</v>
      </c>
      <c r="N29" s="2">
        <f t="shared" si="0"/>
        <v>0.15946682344847635</v>
      </c>
      <c r="O29" s="3">
        <f t="shared" si="1"/>
        <v>2.8898827521052745E-2</v>
      </c>
      <c r="Q29" s="2">
        <f t="shared" si="2"/>
        <v>0.51275509059867908</v>
      </c>
      <c r="R29">
        <f t="shared" si="3"/>
        <v>0.23012447687851692</v>
      </c>
      <c r="S29" s="3">
        <f t="shared" si="4"/>
        <v>4.1758825908987829E-2</v>
      </c>
    </row>
    <row r="30" spans="1:19" x14ac:dyDescent="0.25">
      <c r="A30" s="2">
        <v>54</v>
      </c>
      <c r="B30">
        <f>COUNTIF(Sort!$E$2:$E$366, A30)</f>
        <v>3</v>
      </c>
      <c r="C30">
        <f>SUM($B$3:B30)</f>
        <v>71</v>
      </c>
      <c r="D30">
        <f t="shared" si="5"/>
        <v>0.19667590027700832</v>
      </c>
      <c r="E30" s="3">
        <f t="shared" si="6"/>
        <v>1166.0059928944684</v>
      </c>
      <c r="J30" s="2">
        <f t="shared" si="8"/>
        <v>-0.98093080610224137</v>
      </c>
      <c r="K30">
        <f t="shared" si="7"/>
        <v>0.16331343232859352</v>
      </c>
      <c r="L30" s="27">
        <f t="shared" si="9"/>
        <v>3.3362467948414798E-2</v>
      </c>
      <c r="N30" s="2">
        <f t="shared" si="0"/>
        <v>0.17102139019931112</v>
      </c>
      <c r="O30" s="3">
        <f t="shared" si="1"/>
        <v>2.5654510077697201E-2</v>
      </c>
      <c r="Q30" s="2">
        <f t="shared" si="2"/>
        <v>0.51932033453772419</v>
      </c>
      <c r="R30">
        <f t="shared" si="3"/>
        <v>0.24068117906699374</v>
      </c>
      <c r="S30" s="3">
        <f t="shared" si="4"/>
        <v>4.4005278789985419E-2</v>
      </c>
    </row>
    <row r="31" spans="1:19" x14ac:dyDescent="0.25">
      <c r="A31" s="2">
        <v>55</v>
      </c>
      <c r="B31">
        <f>COUNTIF(Sort!$E$2:$E$366, A31)</f>
        <v>1</v>
      </c>
      <c r="C31">
        <f>SUM($B$3:B31)</f>
        <v>72</v>
      </c>
      <c r="D31">
        <f t="shared" si="5"/>
        <v>0.1994459833795014</v>
      </c>
      <c r="E31" s="3">
        <f t="shared" si="6"/>
        <v>350.2393014172697</v>
      </c>
      <c r="J31" s="2">
        <f t="shared" si="8"/>
        <v>-0.93117444513513314</v>
      </c>
      <c r="K31">
        <f t="shared" si="7"/>
        <v>0.17588166729792537</v>
      </c>
      <c r="L31" s="27">
        <f t="shared" si="9"/>
        <v>2.3564316081576026E-2</v>
      </c>
      <c r="N31" s="2">
        <f t="shared" si="0"/>
        <v>0.18308584647365472</v>
      </c>
      <c r="O31" s="3">
        <f t="shared" si="1"/>
        <v>1.6360136905846673E-2</v>
      </c>
      <c r="Q31" s="2">
        <f t="shared" si="2"/>
        <v>0.5257971169512663</v>
      </c>
      <c r="R31">
        <f t="shared" si="3"/>
        <v>0.25162810056917706</v>
      </c>
      <c r="S31" s="3">
        <f t="shared" si="4"/>
        <v>5.2182117189675664E-2</v>
      </c>
    </row>
    <row r="32" spans="1:19" x14ac:dyDescent="0.25">
      <c r="A32" s="2">
        <v>56</v>
      </c>
      <c r="B32">
        <f>COUNTIF(Sort!$E$2:$E$366, A32)</f>
        <v>4</v>
      </c>
      <c r="C32">
        <f>SUM($B$3:B32)</f>
        <v>76</v>
      </c>
      <c r="D32">
        <f t="shared" si="5"/>
        <v>0.21052631578947367</v>
      </c>
      <c r="E32" s="3">
        <f t="shared" si="6"/>
        <v>1255.2397541455332</v>
      </c>
      <c r="J32" s="2">
        <f t="shared" si="8"/>
        <v>-0.88141808416802503</v>
      </c>
      <c r="K32">
        <f t="shared" si="7"/>
        <v>0.18904578656240267</v>
      </c>
      <c r="L32" s="27">
        <f t="shared" si="9"/>
        <v>2.1480529227070999E-2</v>
      </c>
      <c r="N32" s="2">
        <f t="shared" si="0"/>
        <v>0.19565905305505851</v>
      </c>
      <c r="O32" s="3">
        <f t="shared" si="1"/>
        <v>1.486726273441516E-2</v>
      </c>
      <c r="Q32" s="2">
        <f t="shared" si="2"/>
        <v>0.53218662978915043</v>
      </c>
      <c r="R32">
        <f t="shared" si="3"/>
        <v>0.26296456840187687</v>
      </c>
      <c r="S32" s="3">
        <f t="shared" si="4"/>
        <v>5.2438252612403202E-2</v>
      </c>
    </row>
    <row r="33" spans="1:19" x14ac:dyDescent="0.25">
      <c r="A33" s="2">
        <v>57</v>
      </c>
      <c r="B33">
        <f>COUNTIF(Sort!$E$2:$E$366, A33)</f>
        <v>5</v>
      </c>
      <c r="C33">
        <f>SUM($B$3:B33)</f>
        <v>81</v>
      </c>
      <c r="D33">
        <f t="shared" si="5"/>
        <v>0.22437673130193905</v>
      </c>
      <c r="E33" s="3">
        <f t="shared" si="6"/>
        <v>1396.9028782774842</v>
      </c>
      <c r="J33" s="2">
        <f t="shared" si="8"/>
        <v>-0.8316617232009168</v>
      </c>
      <c r="K33">
        <f t="shared" si="7"/>
        <v>0.20279995586914126</v>
      </c>
      <c r="L33" s="27">
        <f t="shared" si="9"/>
        <v>2.157677543279779E-2</v>
      </c>
      <c r="N33" s="2">
        <f t="shared" si="0"/>
        <v>0.20873793575069421</v>
      </c>
      <c r="O33" s="3">
        <f t="shared" si="1"/>
        <v>1.5638795551244838E-2</v>
      </c>
      <c r="Q33" s="2">
        <f t="shared" si="2"/>
        <v>0.53849004894062968</v>
      </c>
      <c r="R33">
        <f t="shared" si="3"/>
        <v>0.27468835838868133</v>
      </c>
      <c r="S33" s="3">
        <f t="shared" si="4"/>
        <v>5.0311627086742278E-2</v>
      </c>
    </row>
    <row r="34" spans="1:19" x14ac:dyDescent="0.25">
      <c r="A34" s="2">
        <v>58</v>
      </c>
      <c r="B34">
        <f>COUNTIF(Sort!$E$2:$E$366, A34)</f>
        <v>2</v>
      </c>
      <c r="C34">
        <f>SUM($B$3:B34)</f>
        <v>83</v>
      </c>
      <c r="D34">
        <f t="shared" si="5"/>
        <v>0.22991689750692521</v>
      </c>
      <c r="E34" s="3">
        <f t="shared" si="6"/>
        <v>493.90242554922088</v>
      </c>
      <c r="J34" s="2">
        <f t="shared" si="8"/>
        <v>-0.78190536223380858</v>
      </c>
      <c r="K34">
        <f t="shared" si="7"/>
        <v>0.21713509672346537</v>
      </c>
      <c r="L34" s="27">
        <f t="shared" si="9"/>
        <v>1.2781800783459835E-2</v>
      </c>
      <c r="N34" s="2">
        <f t="shared" si="0"/>
        <v>0.22231739529114503</v>
      </c>
      <c r="O34" s="3">
        <f t="shared" si="1"/>
        <v>7.5995022157801795E-3</v>
      </c>
      <c r="Q34" s="2">
        <f t="shared" si="2"/>
        <v>0.54470853445076961</v>
      </c>
      <c r="R34">
        <f t="shared" si="3"/>
        <v>0.28679562312306994</v>
      </c>
      <c r="S34" s="3">
        <f t="shared" si="4"/>
        <v>5.6878725616144737E-2</v>
      </c>
    </row>
    <row r="35" spans="1:19" x14ac:dyDescent="0.25">
      <c r="A35" s="2">
        <v>59</v>
      </c>
      <c r="B35">
        <f>COUNTIF(Sort!$E$2:$E$366, A35)</f>
        <v>4</v>
      </c>
      <c r="C35">
        <f>SUM($B$3:B35)</f>
        <v>87</v>
      </c>
      <c r="D35">
        <f t="shared" si="5"/>
        <v>0.24099722991689751</v>
      </c>
      <c r="E35" s="3">
        <f t="shared" si="6"/>
        <v>866.08739957489604</v>
      </c>
      <c r="J35" s="2">
        <f t="shared" si="8"/>
        <v>-0.73214900126670035</v>
      </c>
      <c r="K35">
        <f t="shared" si="7"/>
        <v>0.23203881402467355</v>
      </c>
      <c r="L35" s="27">
        <f t="shared" si="9"/>
        <v>8.9584158922239587E-3</v>
      </c>
      <c r="N35" s="2">
        <f t="shared" ref="N35:N66" si="10">_xlfn.WEIBULL.DIST(A35,$H$7,$H$8,TRUE)</f>
        <v>0.23639022552397276</v>
      </c>
      <c r="O35" s="3">
        <f t="shared" ref="O35:O66" si="11">ABS(D35-N35)</f>
        <v>4.6070043929247462E-3</v>
      </c>
      <c r="Q35" s="2">
        <f t="shared" ref="Q35:Q66" si="12">_xlfn.EXPON.DIST(A35,$H$9,TRUE)</f>
        <v>0.55084323073393593</v>
      </c>
      <c r="R35">
        <f t="shared" ref="R35:R66" si="13">(N35*$H$10)+(Q35*$H$11)</f>
        <v>0.29928082656596539</v>
      </c>
      <c r="S35" s="3">
        <f t="shared" ref="S35:S66" si="14">ABS(D35-R35)</f>
        <v>5.8283596649067876E-2</v>
      </c>
    </row>
    <row r="36" spans="1:19" x14ac:dyDescent="0.25">
      <c r="A36" s="2">
        <v>60</v>
      </c>
      <c r="B36">
        <f>COUNTIF(Sort!$E$2:$E$366, A36)</f>
        <v>3</v>
      </c>
      <c r="C36">
        <f>SUM($B$3:B36)</f>
        <v>90</v>
      </c>
      <c r="D36">
        <f t="shared" si="5"/>
        <v>0.24930747922437674</v>
      </c>
      <c r="E36" s="3">
        <f t="shared" si="6"/>
        <v>564.27746103851268</v>
      </c>
      <c r="J36" s="2">
        <f t="shared" si="8"/>
        <v>-0.68239264029959212</v>
      </c>
      <c r="K36">
        <f t="shared" si="7"/>
        <v>0.24749535411058898</v>
      </c>
      <c r="L36" s="27">
        <f t="shared" si="9"/>
        <v>1.8121251137877548E-3</v>
      </c>
      <c r="N36" s="2">
        <f t="shared" si="10"/>
        <v>0.25094704129057854</v>
      </c>
      <c r="O36" s="3">
        <f t="shared" si="11"/>
        <v>1.6395620662018051E-3</v>
      </c>
      <c r="Q36" s="2">
        <f t="shared" si="12"/>
        <v>0.55689526678440648</v>
      </c>
      <c r="R36">
        <f t="shared" si="13"/>
        <v>0.31213668638934416</v>
      </c>
      <c r="S36" s="3">
        <f t="shared" si="14"/>
        <v>6.2829207164967427E-2</v>
      </c>
    </row>
    <row r="37" spans="1:19" x14ac:dyDescent="0.25">
      <c r="A37" s="2">
        <v>61</v>
      </c>
      <c r="B37">
        <f>COUNTIF(Sort!$E$2:$E$366, A37)</f>
        <v>5</v>
      </c>
      <c r="C37">
        <f>SUM($B$3:B37)</f>
        <v>95</v>
      </c>
      <c r="D37">
        <f t="shared" si="5"/>
        <v>0.26315789473684209</v>
      </c>
      <c r="E37" s="3">
        <f t="shared" si="6"/>
        <v>808.31562065975572</v>
      </c>
      <c r="J37" s="2">
        <f t="shared" si="8"/>
        <v>-0.6326362793324839</v>
      </c>
      <c r="K37">
        <f t="shared" si="7"/>
        <v>0.2634855949834331</v>
      </c>
      <c r="L37" s="27">
        <f t="shared" si="9"/>
        <v>3.2770024659101171E-4</v>
      </c>
      <c r="N37" s="2">
        <f t="shared" si="10"/>
        <v>0.26597621739291849</v>
      </c>
      <c r="O37" s="3">
        <f t="shared" si="11"/>
        <v>2.8183226560763996E-3</v>
      </c>
      <c r="Q37" s="2">
        <f t="shared" si="12"/>
        <v>0.5628657563841446</v>
      </c>
      <c r="R37">
        <f t="shared" si="13"/>
        <v>0.32535412519116375</v>
      </c>
      <c r="S37" s="3">
        <f t="shared" si="14"/>
        <v>6.2196230454321655E-2</v>
      </c>
    </row>
    <row r="38" spans="1:19" x14ac:dyDescent="0.25">
      <c r="A38" s="2">
        <v>62</v>
      </c>
      <c r="B38">
        <f>COUNTIF(Sort!$E$2:$E$366, A38)</f>
        <v>3</v>
      </c>
      <c r="C38">
        <f>SUM($B$3:B38)</f>
        <v>98</v>
      </c>
      <c r="D38">
        <f t="shared" si="5"/>
        <v>0.27146814404432135</v>
      </c>
      <c r="E38" s="3">
        <f t="shared" si="6"/>
        <v>411.70128375319416</v>
      </c>
      <c r="J38" s="2">
        <f t="shared" si="8"/>
        <v>-0.58287991836537578</v>
      </c>
      <c r="K38">
        <f t="shared" si="7"/>
        <v>0.27998707007373991</v>
      </c>
      <c r="L38" s="27">
        <f t="shared" si="9"/>
        <v>8.5189260294185609E-3</v>
      </c>
      <c r="N38" s="2">
        <f t="shared" si="10"/>
        <v>0.28146384005588454</v>
      </c>
      <c r="O38" s="3">
        <f t="shared" si="11"/>
        <v>9.9956960115631932E-3</v>
      </c>
      <c r="Q38" s="2">
        <f t="shared" si="12"/>
        <v>0.56875579830777245</v>
      </c>
      <c r="R38">
        <f t="shared" si="13"/>
        <v>0.33892223170626212</v>
      </c>
      <c r="S38" s="3">
        <f t="shared" si="14"/>
        <v>6.7454087661940776E-2</v>
      </c>
    </row>
    <row r="39" spans="1:19" x14ac:dyDescent="0.25">
      <c r="A39" s="2">
        <v>63</v>
      </c>
      <c r="B39">
        <f>COUNTIF(Sort!$E$2:$E$366, A39)</f>
        <v>8</v>
      </c>
      <c r="C39">
        <f>SUM($B$3:B39)</f>
        <v>106</v>
      </c>
      <c r="D39">
        <f t="shared" si="5"/>
        <v>0.29362880886426596</v>
      </c>
      <c r="E39" s="3">
        <f t="shared" si="6"/>
        <v>918.43518696142633</v>
      </c>
      <c r="J39" s="2">
        <f t="shared" si="8"/>
        <v>-0.53312355739826756</v>
      </c>
      <c r="K39">
        <f t="shared" si="7"/>
        <v>0.29697402644340859</v>
      </c>
      <c r="L39" s="27">
        <f t="shared" si="9"/>
        <v>3.3452175791426342E-3</v>
      </c>
      <c r="N39" s="2">
        <f t="shared" si="10"/>
        <v>0.29739367227064628</v>
      </c>
      <c r="O39" s="3">
        <f t="shared" si="11"/>
        <v>3.7648634063803255E-3</v>
      </c>
      <c r="Q39" s="2">
        <f t="shared" si="12"/>
        <v>0.57456647652478443</v>
      </c>
      <c r="R39">
        <f t="shared" si="13"/>
        <v>0.35282823312147393</v>
      </c>
      <c r="S39" s="3">
        <f t="shared" si="14"/>
        <v>5.9199424257207978E-2</v>
      </c>
    </row>
    <row r="40" spans="1:19" x14ac:dyDescent="0.25">
      <c r="A40" s="2">
        <v>64</v>
      </c>
      <c r="B40">
        <f>COUNTIF(Sort!$E$2:$E$366, A40)</f>
        <v>4</v>
      </c>
      <c r="C40">
        <f>SUM($B$3:B40)</f>
        <v>110</v>
      </c>
      <c r="D40">
        <f t="shared" si="5"/>
        <v>0.3047091412742382</v>
      </c>
      <c r="E40" s="3">
        <f t="shared" si="6"/>
        <v>377.50014195716744</v>
      </c>
      <c r="J40" s="2">
        <f t="shared" si="8"/>
        <v>-0.48336719643115933</v>
      </c>
      <c r="K40">
        <f t="shared" si="7"/>
        <v>0.31441751784122263</v>
      </c>
      <c r="L40" s="27">
        <f t="shared" si="9"/>
        <v>9.7083765669844224E-3</v>
      </c>
      <c r="N40" s="2">
        <f t="shared" si="10"/>
        <v>0.31374713436207369</v>
      </c>
      <c r="O40" s="3">
        <f t="shared" si="11"/>
        <v>9.0379930878354831E-3</v>
      </c>
      <c r="Q40" s="2">
        <f t="shared" si="12"/>
        <v>0.58029886039903378</v>
      </c>
      <c r="R40">
        <f t="shared" si="13"/>
        <v>0.36705747956946572</v>
      </c>
      <c r="S40" s="3">
        <f t="shared" si="14"/>
        <v>6.2348338295227512E-2</v>
      </c>
    </row>
    <row r="41" spans="1:19" x14ac:dyDescent="0.25">
      <c r="A41" s="2">
        <v>65</v>
      </c>
      <c r="B41">
        <f>COUNTIF(Sort!$E$2:$E$366, A41)</f>
        <v>4</v>
      </c>
      <c r="C41">
        <f>SUM($B$3:B41)</f>
        <v>114</v>
      </c>
      <c r="D41">
        <f t="shared" si="5"/>
        <v>0.31578947368421051</v>
      </c>
      <c r="E41" s="3">
        <f t="shared" si="6"/>
        <v>303.78269043362172</v>
      </c>
      <c r="J41" s="2">
        <f t="shared" si="8"/>
        <v>-0.4336108354640511</v>
      </c>
      <c r="K41">
        <f t="shared" si="7"/>
        <v>0.33228553251295684</v>
      </c>
      <c r="L41" s="27">
        <f t="shared" si="9"/>
        <v>1.6496058828746329E-2</v>
      </c>
      <c r="N41" s="2">
        <f t="shared" si="10"/>
        <v>0.33050330105786452</v>
      </c>
      <c r="O41" s="3">
        <f t="shared" si="11"/>
        <v>1.4713827373654009E-2</v>
      </c>
      <c r="Q41" s="2">
        <f t="shared" si="12"/>
        <v>0.58595400488553273</v>
      </c>
      <c r="R41">
        <f t="shared" si="13"/>
        <v>0.38159344182339816</v>
      </c>
      <c r="S41" s="3">
        <f t="shared" si="14"/>
        <v>6.5803968139187652E-2</v>
      </c>
    </row>
    <row r="42" spans="1:19" x14ac:dyDescent="0.25">
      <c r="A42" s="2">
        <v>66</v>
      </c>
      <c r="B42">
        <f>COUNTIF(Sort!$E$2:$E$366, A42)</f>
        <v>4</v>
      </c>
      <c r="C42">
        <f>SUM($B$3:B42)</f>
        <v>118</v>
      </c>
      <c r="D42">
        <f t="shared" si="5"/>
        <v>0.32686980609418281</v>
      </c>
      <c r="E42" s="3">
        <f t="shared" si="6"/>
        <v>238.06523891007598</v>
      </c>
      <c r="J42" s="2">
        <f t="shared" si="8"/>
        <v>-0.38385447449694288</v>
      </c>
      <c r="K42">
        <f t="shared" si="7"/>
        <v>0.35054315514302409</v>
      </c>
      <c r="L42" s="27">
        <f t="shared" si="9"/>
        <v>2.3673349048841275E-2</v>
      </c>
      <c r="N42" s="2">
        <f t="shared" si="10"/>
        <v>0.34763891624675408</v>
      </c>
      <c r="O42" s="3">
        <f t="shared" si="11"/>
        <v>2.0769110152571268E-2</v>
      </c>
      <c r="Q42" s="2">
        <f t="shared" si="12"/>
        <v>0.59153295072459988</v>
      </c>
      <c r="R42">
        <f t="shared" si="13"/>
        <v>0.39641772314232326</v>
      </c>
      <c r="S42" s="3">
        <f t="shared" si="14"/>
        <v>6.9547917048140451E-2</v>
      </c>
    </row>
    <row r="43" spans="1:19" x14ac:dyDescent="0.25">
      <c r="A43" s="2">
        <v>67</v>
      </c>
      <c r="B43">
        <f>COUNTIF(Sort!$E$2:$E$366, A43)</f>
        <v>6</v>
      </c>
      <c r="C43">
        <f>SUM($B$3:B43)</f>
        <v>124</v>
      </c>
      <c r="D43">
        <f t="shared" si="5"/>
        <v>0.34349030470914127</v>
      </c>
      <c r="E43" s="3">
        <f t="shared" si="6"/>
        <v>270.52168107979537</v>
      </c>
      <c r="J43" s="2">
        <f t="shared" si="8"/>
        <v>-0.33409811352983471</v>
      </c>
      <c r="K43">
        <f t="shared" si="7"/>
        <v>0.36915276177560297</v>
      </c>
      <c r="L43" s="27">
        <f t="shared" si="9"/>
        <v>2.5662457066461697E-2</v>
      </c>
      <c r="N43" s="2">
        <f t="shared" si="10"/>
        <v>0.36512842649708033</v>
      </c>
      <c r="O43" s="3">
        <f t="shared" si="11"/>
        <v>2.1638121787939057E-2</v>
      </c>
      <c r="Q43" s="2">
        <f t="shared" si="12"/>
        <v>0.59703672463339241</v>
      </c>
      <c r="R43">
        <f t="shared" si="13"/>
        <v>0.41151008612434276</v>
      </c>
      <c r="S43" s="3">
        <f t="shared" si="14"/>
        <v>6.8019781415201486E-2</v>
      </c>
    </row>
    <row r="44" spans="1:19" x14ac:dyDescent="0.25">
      <c r="A44" s="2">
        <v>68</v>
      </c>
      <c r="B44">
        <f>COUNTIF(Sort!$E$2:$E$366, A44)</f>
        <v>5</v>
      </c>
      <c r="C44">
        <f>SUM($B$3:B44)</f>
        <v>129</v>
      </c>
      <c r="D44">
        <f t="shared" si="5"/>
        <v>0.35734072022160662</v>
      </c>
      <c r="E44" s="3">
        <f t="shared" si="6"/>
        <v>163.28791982873068</v>
      </c>
      <c r="J44" s="2">
        <f t="shared" si="8"/>
        <v>-0.28434175256272648</v>
      </c>
      <c r="K44">
        <f t="shared" si="7"/>
        <v>0.38807424604079899</v>
      </c>
      <c r="L44" s="27">
        <f t="shared" si="9"/>
        <v>3.0733525819192364E-2</v>
      </c>
      <c r="N44" s="2">
        <f t="shared" si="10"/>
        <v>0.38294403426429469</v>
      </c>
      <c r="O44" s="3">
        <f t="shared" si="11"/>
        <v>2.5603314042688063E-2</v>
      </c>
      <c r="Q44" s="2">
        <f t="shared" si="12"/>
        <v>0.60246633949485717</v>
      </c>
      <c r="R44">
        <f t="shared" si="13"/>
        <v>0.42684849531040725</v>
      </c>
      <c r="S44" s="3">
        <f t="shared" si="14"/>
        <v>6.9507775088800627E-2</v>
      </c>
    </row>
    <row r="45" spans="1:19" x14ac:dyDescent="0.25">
      <c r="A45" s="2">
        <v>69</v>
      </c>
      <c r="B45">
        <f>COUNTIF(Sort!$E$2:$E$366, A45)</f>
        <v>6</v>
      </c>
      <c r="C45">
        <f>SUM($B$3:B45)</f>
        <v>135</v>
      </c>
      <c r="D45">
        <f t="shared" si="5"/>
        <v>0.37396121883656508</v>
      </c>
      <c r="E45" s="3">
        <f t="shared" si="6"/>
        <v>133.36932650915824</v>
      </c>
      <c r="J45" s="2">
        <f t="shared" si="8"/>
        <v>-0.23458539159561828</v>
      </c>
      <c r="K45">
        <f t="shared" si="7"/>
        <v>0.40726527450622718</v>
      </c>
      <c r="L45" s="27">
        <f t="shared" si="9"/>
        <v>3.3304055669662103E-2</v>
      </c>
      <c r="N45" s="2">
        <f t="shared" si="10"/>
        <v>0.40105577154648442</v>
      </c>
      <c r="O45" s="3">
        <f t="shared" si="11"/>
        <v>2.709455270991934E-2</v>
      </c>
      <c r="Q45" s="2">
        <f t="shared" si="12"/>
        <v>0.60782279454413524</v>
      </c>
      <c r="R45">
        <f t="shared" si="13"/>
        <v>0.4424091761460146</v>
      </c>
      <c r="S45" s="3">
        <f t="shared" si="14"/>
        <v>6.8447957309449525E-2</v>
      </c>
    </row>
    <row r="46" spans="1:19" x14ac:dyDescent="0.25">
      <c r="A46" s="2">
        <v>70</v>
      </c>
      <c r="B46">
        <f>COUNTIF(Sort!$E$2:$E$366, A46)</f>
        <v>2</v>
      </c>
      <c r="C46">
        <f>SUM($B$3:B46)</f>
        <v>137</v>
      </c>
      <c r="D46">
        <f t="shared" si="5"/>
        <v>0.37950138504155123</v>
      </c>
      <c r="E46" s="3">
        <f t="shared" si="6"/>
        <v>27.597716407946557</v>
      </c>
      <c r="J46" s="2">
        <f t="shared" si="8"/>
        <v>-0.18482903062851008</v>
      </c>
      <c r="K46">
        <f t="shared" si="7"/>
        <v>0.42668156849690808</v>
      </c>
      <c r="L46" s="27">
        <f t="shared" si="9"/>
        <v>4.718018345535685E-2</v>
      </c>
      <c r="N46" s="2">
        <f t="shared" si="10"/>
        <v>0.41943159455083578</v>
      </c>
      <c r="O46" s="3">
        <f t="shared" si="11"/>
        <v>3.9930209509284553E-2</v>
      </c>
      <c r="Q46" s="2">
        <f t="shared" si="12"/>
        <v>0.61310707555245669</v>
      </c>
      <c r="R46">
        <f t="shared" si="13"/>
        <v>0.45816669075116001</v>
      </c>
      <c r="S46" s="3">
        <f t="shared" si="14"/>
        <v>7.8665305709608779E-2</v>
      </c>
    </row>
    <row r="47" spans="1:19" x14ac:dyDescent="0.25">
      <c r="A47" s="2">
        <v>71</v>
      </c>
      <c r="B47">
        <f>COUNTIF(Sort!$E$2:$E$366, A47)</f>
        <v>8</v>
      </c>
      <c r="C47">
        <f>SUM($B$3:B47)</f>
        <v>145</v>
      </c>
      <c r="D47">
        <f t="shared" si="5"/>
        <v>0.40166204986149584</v>
      </c>
      <c r="E47" s="3">
        <f t="shared" si="6"/>
        <v>58.955962584694788</v>
      </c>
      <c r="J47" s="2">
        <f t="shared" si="8"/>
        <v>-0.13507266966140186</v>
      </c>
      <c r="K47">
        <f t="shared" si="7"/>
        <v>0.44627720928659115</v>
      </c>
      <c r="L47" s="27">
        <f t="shared" si="9"/>
        <v>4.4615159425095308E-2</v>
      </c>
      <c r="N47" s="2">
        <f t="shared" si="10"/>
        <v>0.43803749971205402</v>
      </c>
      <c r="O47" s="3">
        <f t="shared" si="11"/>
        <v>3.6375449850558184E-2</v>
      </c>
      <c r="Q47" s="2">
        <f t="shared" si="12"/>
        <v>0.61832015500855531</v>
      </c>
      <c r="R47">
        <f t="shared" si="13"/>
        <v>0.47409403077135431</v>
      </c>
      <c r="S47" s="3">
        <f t="shared" si="14"/>
        <v>7.2431980909858473E-2</v>
      </c>
    </row>
    <row r="48" spans="1:19" x14ac:dyDescent="0.25">
      <c r="A48" s="2">
        <v>72</v>
      </c>
      <c r="B48">
        <f>COUNTIF(Sort!$E$2:$E$366, A48)</f>
        <v>3</v>
      </c>
      <c r="C48">
        <f>SUM($B$3:B48)</f>
        <v>148</v>
      </c>
      <c r="D48">
        <f t="shared" si="5"/>
        <v>0.4099722991689751</v>
      </c>
      <c r="E48" s="3">
        <f t="shared" si="6"/>
        <v>8.8203973266012543</v>
      </c>
      <c r="J48" s="2">
        <f t="shared" si="8"/>
        <v>-8.5316308694293658E-2</v>
      </c>
      <c r="K48">
        <f t="shared" si="7"/>
        <v>0.46600496317093748</v>
      </c>
      <c r="L48" s="27">
        <f t="shared" si="9"/>
        <v>5.6032664001962385E-2</v>
      </c>
      <c r="N48" s="2">
        <f t="shared" si="10"/>
        <v>0.45683766115748886</v>
      </c>
      <c r="O48" s="3">
        <f t="shared" si="11"/>
        <v>4.6865361988513765E-2</v>
      </c>
      <c r="Q48" s="2">
        <f t="shared" si="12"/>
        <v>0.62346299229763991</v>
      </c>
      <c r="R48">
        <f t="shared" si="13"/>
        <v>0.49016272738551914</v>
      </c>
      <c r="S48" s="3">
        <f t="shared" si="14"/>
        <v>8.0190428216544041E-2</v>
      </c>
    </row>
    <row r="49" spans="1:19" x14ac:dyDescent="0.25">
      <c r="A49" s="2">
        <v>73</v>
      </c>
      <c r="B49">
        <f>COUNTIF(Sort!$E$2:$E$366, A49)</f>
        <v>6</v>
      </c>
      <c r="C49">
        <f>SUM($B$3:B49)</f>
        <v>154</v>
      </c>
      <c r="D49">
        <f t="shared" si="5"/>
        <v>0.4265927977839335</v>
      </c>
      <c r="E49" s="3">
        <f t="shared" si="6"/>
        <v>3.0646173678839315</v>
      </c>
      <c r="J49" s="2">
        <f t="shared" si="8"/>
        <v>-3.5559947727185445E-2</v>
      </c>
      <c r="K49">
        <f t="shared" si="7"/>
        <v>0.48581662259588609</v>
      </c>
      <c r="L49" s="27">
        <f t="shared" si="9"/>
        <v>5.9223824811952597E-2</v>
      </c>
      <c r="N49" s="2">
        <f t="shared" si="10"/>
        <v>0.47579458944520725</v>
      </c>
      <c r="O49" s="3">
        <f t="shared" si="11"/>
        <v>4.9201791661273753E-2</v>
      </c>
      <c r="Q49" s="2">
        <f t="shared" si="12"/>
        <v>0.62853653387795427</v>
      </c>
      <c r="R49">
        <f t="shared" si="13"/>
        <v>0.50634297833175668</v>
      </c>
      <c r="S49" s="3">
        <f t="shared" si="14"/>
        <v>7.975018054782318E-2</v>
      </c>
    </row>
    <row r="50" spans="1:19" x14ac:dyDescent="0.25">
      <c r="A50" s="2">
        <v>74</v>
      </c>
      <c r="B50">
        <f>COUNTIF(Sort!$E$2:$E$366, A50)</f>
        <v>7</v>
      </c>
      <c r="C50">
        <f>SUM($B$3:B50)</f>
        <v>161</v>
      </c>
      <c r="D50">
        <f t="shared" si="5"/>
        <v>0.44598337950138506</v>
      </c>
      <c r="E50" s="3">
        <f t="shared" si="6"/>
        <v>0.56984676299291104</v>
      </c>
      <c r="J50" s="2">
        <f t="shared" si="8"/>
        <v>1.419641323992276E-2</v>
      </c>
      <c r="K50">
        <f t="shared" si="7"/>
        <v>0.50566335924032724</v>
      </c>
      <c r="L50" s="27">
        <f t="shared" si="9"/>
        <v>5.9679979738942179E-2</v>
      </c>
      <c r="N50" s="2">
        <f t="shared" si="10"/>
        <v>0.49486931111330718</v>
      </c>
      <c r="O50" s="3">
        <f t="shared" si="11"/>
        <v>4.8885931611922118E-2</v>
      </c>
      <c r="Q50" s="2">
        <f t="shared" si="12"/>
        <v>0.6335417134549578</v>
      </c>
      <c r="R50">
        <f t="shared" si="13"/>
        <v>0.52260379158163728</v>
      </c>
      <c r="S50" s="3">
        <f t="shared" si="14"/>
        <v>7.662041208025222E-2</v>
      </c>
    </row>
    <row r="51" spans="1:19" x14ac:dyDescent="0.25">
      <c r="A51" s="2">
        <v>75</v>
      </c>
      <c r="B51">
        <f>COUNTIF(Sort!$E$2:$E$366, A51)</f>
        <v>9</v>
      </c>
      <c r="C51">
        <f>SUM($B$3:B51)</f>
        <v>170</v>
      </c>
      <c r="D51">
        <f t="shared" si="5"/>
        <v>0.47091412742382271</v>
      </c>
      <c r="E51" s="3">
        <f t="shared" si="6"/>
        <v>14.868394195870161</v>
      </c>
      <c r="J51" s="2">
        <f t="shared" si="8"/>
        <v>6.3952774207030966E-2</v>
      </c>
      <c r="K51">
        <f t="shared" si="7"/>
        <v>0.52549608474694165</v>
      </c>
      <c r="L51" s="27">
        <f t="shared" si="9"/>
        <v>5.4581957323118935E-2</v>
      </c>
      <c r="N51" s="2">
        <f t="shared" si="10"/>
        <v>0.51402156827486967</v>
      </c>
      <c r="O51" s="3">
        <f t="shared" si="11"/>
        <v>4.3107440851046952E-2</v>
      </c>
      <c r="Q51" s="2">
        <f t="shared" si="12"/>
        <v>0.6384794521531596</v>
      </c>
      <c r="R51">
        <f t="shared" si="13"/>
        <v>0.53891314505052768</v>
      </c>
      <c r="S51" s="3">
        <f t="shared" si="14"/>
        <v>6.7999017626704961E-2</v>
      </c>
    </row>
    <row r="52" spans="1:19" x14ac:dyDescent="0.25">
      <c r="A52" s="2">
        <v>76</v>
      </c>
      <c r="B52">
        <f>COUNTIF(Sort!$E$2:$E$366, A52)</f>
        <v>9</v>
      </c>
      <c r="C52">
        <f>SUM($B$3:B52)</f>
        <v>179</v>
      </c>
      <c r="D52">
        <f t="shared" si="5"/>
        <v>0.49584487534626037</v>
      </c>
      <c r="E52" s="3">
        <f t="shared" si="6"/>
        <v>47.004128267892298</v>
      </c>
      <c r="J52" s="2">
        <f t="shared" si="8"/>
        <v>0.11370913517413918</v>
      </c>
      <c r="K52">
        <f t="shared" si="7"/>
        <v>0.54526581466324764</v>
      </c>
      <c r="L52" s="27">
        <f t="shared" si="9"/>
        <v>4.9420939316987267E-2</v>
      </c>
      <c r="N52" s="2">
        <f t="shared" si="10"/>
        <v>0.53321003717732829</v>
      </c>
      <c r="O52" s="3">
        <f t="shared" si="11"/>
        <v>3.7365161831067917E-2</v>
      </c>
      <c r="Q52" s="2">
        <f t="shared" si="12"/>
        <v>0.64335065868563612</v>
      </c>
      <c r="R52">
        <f t="shared" si="13"/>
        <v>0.55523816147898986</v>
      </c>
      <c r="S52" s="3">
        <f t="shared" si="14"/>
        <v>5.9393286132729484E-2</v>
      </c>
    </row>
    <row r="53" spans="1:19" x14ac:dyDescent="0.25">
      <c r="A53" s="2">
        <v>77</v>
      </c>
      <c r="B53">
        <f>COUNTIF(Sort!$E$2:$E$366, A53)</f>
        <v>3</v>
      </c>
      <c r="C53">
        <f>SUM($B$3:B53)</f>
        <v>182</v>
      </c>
      <c r="D53">
        <f t="shared" si="5"/>
        <v>0.50415512465373957</v>
      </c>
      <c r="E53" s="3">
        <f t="shared" si="6"/>
        <v>32.379954113304805</v>
      </c>
      <c r="J53" s="2">
        <f t="shared" si="8"/>
        <v>0.16346549614124739</v>
      </c>
      <c r="K53">
        <f t="shared" si="7"/>
        <v>0.56492403109946498</v>
      </c>
      <c r="L53" s="27">
        <f t="shared" si="9"/>
        <v>6.0768906445725412E-2</v>
      </c>
      <c r="N53" s="2">
        <f t="shared" si="10"/>
        <v>0.55239256432256045</v>
      </c>
      <c r="O53" s="3">
        <f t="shared" si="11"/>
        <v>4.8237439668820881E-2</v>
      </c>
      <c r="Q53" s="2">
        <f t="shared" si="12"/>
        <v>0.64815622952126695</v>
      </c>
      <c r="R53">
        <f t="shared" si="13"/>
        <v>0.57154529736230186</v>
      </c>
      <c r="S53" s="3">
        <f t="shared" si="14"/>
        <v>6.739017270856229E-2</v>
      </c>
    </row>
    <row r="54" spans="1:19" x14ac:dyDescent="0.25">
      <c r="A54" s="2">
        <v>78</v>
      </c>
      <c r="B54">
        <f>COUNTIF(Sort!$E$2:$E$366, A54)</f>
        <v>7</v>
      </c>
      <c r="C54">
        <f>SUM($B$3:B54)</f>
        <v>189</v>
      </c>
      <c r="D54">
        <f t="shared" si="5"/>
        <v>0.52354570637119113</v>
      </c>
      <c r="E54" s="3">
        <f t="shared" si="6"/>
        <v>128.54768609817287</v>
      </c>
      <c r="J54" s="2">
        <f t="shared" si="8"/>
        <v>0.21322185710835559</v>
      </c>
      <c r="K54">
        <f t="shared" si="7"/>
        <v>0.58442303963196995</v>
      </c>
      <c r="L54" s="27">
        <f t="shared" si="9"/>
        <v>6.0877333260778821E-2</v>
      </c>
      <c r="N54" s="2">
        <f t="shared" si="10"/>
        <v>0.57152641842019314</v>
      </c>
      <c r="O54" s="3">
        <f t="shared" si="11"/>
        <v>4.7980712049002006E-2</v>
      </c>
      <c r="Q54" s="2">
        <f t="shared" si="12"/>
        <v>0.65289704904971413</v>
      </c>
      <c r="R54">
        <f t="shared" si="13"/>
        <v>0.58780054454609743</v>
      </c>
      <c r="S54" s="3">
        <f t="shared" si="14"/>
        <v>6.4254838174906292E-2</v>
      </c>
    </row>
    <row r="55" spans="1:19" x14ac:dyDescent="0.25">
      <c r="A55" s="2">
        <v>79</v>
      </c>
      <c r="B55">
        <f>COUNTIF(Sort!$E$2:$E$366, A55)</f>
        <v>6</v>
      </c>
      <c r="C55">
        <f>SUM($B$3:B55)</f>
        <v>195</v>
      </c>
      <c r="D55">
        <f t="shared" si="5"/>
        <v>0.54016620498614953</v>
      </c>
      <c r="E55" s="3">
        <f t="shared" si="6"/>
        <v>167.60755365597245</v>
      </c>
      <c r="J55" s="2">
        <f t="shared" si="8"/>
        <v>0.26297821807546379</v>
      </c>
      <c r="K55">
        <f t="shared" si="7"/>
        <v>0.60371631608039411</v>
      </c>
      <c r="L55" s="27">
        <f t="shared" si="9"/>
        <v>6.3550111094244577E-2</v>
      </c>
      <c r="N55" s="2">
        <f t="shared" si="10"/>
        <v>0.59056855612756642</v>
      </c>
      <c r="O55" s="3">
        <f t="shared" si="11"/>
        <v>5.040235114141689E-2</v>
      </c>
      <c r="Q55" s="2">
        <f t="shared" si="12"/>
        <v>0.65757398974418146</v>
      </c>
      <c r="R55">
        <f t="shared" si="13"/>
        <v>0.60396964285088939</v>
      </c>
      <c r="S55" s="3">
        <f t="shared" si="14"/>
        <v>6.3803437864739854E-2</v>
      </c>
    </row>
    <row r="56" spans="1:19" x14ac:dyDescent="0.25">
      <c r="A56" s="2">
        <v>80</v>
      </c>
      <c r="B56">
        <f>COUNTIF(Sort!$E$2:$E$366, A56)</f>
        <v>4</v>
      </c>
      <c r="C56">
        <f>SUM($B$3:B56)</f>
        <v>199</v>
      </c>
      <c r="D56">
        <f t="shared" si="5"/>
        <v>0.55124653739612184</v>
      </c>
      <c r="E56" s="3">
        <f t="shared" si="6"/>
        <v>158.02091758043591</v>
      </c>
      <c r="J56" s="2">
        <f t="shared" si="8"/>
        <v>0.31273457904257201</v>
      </c>
      <c r="K56">
        <f t="shared" si="7"/>
        <v>0.62275883896061457</v>
      </c>
      <c r="L56" s="27">
        <f t="shared" si="9"/>
        <v>7.1512301564492731E-2</v>
      </c>
      <c r="N56" s="2">
        <f t="shared" si="10"/>
        <v>0.60947589922201351</v>
      </c>
      <c r="O56" s="3">
        <f t="shared" si="11"/>
        <v>5.8229361825891668E-2</v>
      </c>
      <c r="Q56" s="2">
        <f t="shared" si="12"/>
        <v>0.66218791232197838</v>
      </c>
      <c r="R56">
        <f t="shared" si="13"/>
        <v>0.62001830184200646</v>
      </c>
      <c r="S56" s="3">
        <f t="shared" si="14"/>
        <v>6.877176444588462E-2</v>
      </c>
    </row>
    <row r="57" spans="1:19" x14ac:dyDescent="0.25">
      <c r="A57" s="2">
        <v>81</v>
      </c>
      <c r="B57">
        <f>COUNTIF(Sort!$E$2:$E$366, A57)</f>
        <v>8</v>
      </c>
      <c r="C57">
        <f>SUM($B$3:B57)</f>
        <v>207</v>
      </c>
      <c r="D57">
        <f t="shared" si="5"/>
        <v>0.57340720221606645</v>
      </c>
      <c r="E57" s="3">
        <f t="shared" si="6"/>
        <v>424.60693211378037</v>
      </c>
      <c r="J57" s="2">
        <f t="shared" si="8"/>
        <v>0.36249094000968024</v>
      </c>
      <c r="K57">
        <f t="shared" si="7"/>
        <v>0.6415074036611379</v>
      </c>
      <c r="L57" s="27">
        <f t="shared" si="9"/>
        <v>6.8100201445071451E-2</v>
      </c>
      <c r="N57" s="2">
        <f t="shared" si="10"/>
        <v>0.62820562056155294</v>
      </c>
      <c r="O57" s="3">
        <f t="shared" si="11"/>
        <v>5.4798418345486488E-2</v>
      </c>
      <c r="Q57" s="2">
        <f t="shared" si="12"/>
        <v>0.66673966590292255</v>
      </c>
      <c r="R57">
        <f t="shared" si="13"/>
        <v>0.63591242962982686</v>
      </c>
      <c r="S57" s="3">
        <f t="shared" si="14"/>
        <v>6.2505227413760411E-2</v>
      </c>
    </row>
    <row r="58" spans="1:19" x14ac:dyDescent="0.25">
      <c r="A58" s="2">
        <v>82</v>
      </c>
      <c r="B58">
        <f>COUNTIF(Sort!$E$2:$E$366, A58)</f>
        <v>10</v>
      </c>
      <c r="C58">
        <f>SUM($B$3:B58)</f>
        <v>217</v>
      </c>
      <c r="D58">
        <f t="shared" si="5"/>
        <v>0.60110803324099726</v>
      </c>
      <c r="E58" s="3">
        <f t="shared" si="6"/>
        <v>686.46503633336124</v>
      </c>
      <c r="J58" s="2">
        <f t="shared" si="8"/>
        <v>0.41224730097678841</v>
      </c>
      <c r="K58">
        <f t="shared" si="7"/>
        <v>0.6599209147013031</v>
      </c>
      <c r="L58" s="27">
        <f t="shared" si="9"/>
        <v>5.8812881460305833E-2</v>
      </c>
      <c r="N58" s="2">
        <f t="shared" si="10"/>
        <v>0.64671543592578273</v>
      </c>
      <c r="O58" s="3">
        <f t="shared" si="11"/>
        <v>4.560740268478547E-2</v>
      </c>
      <c r="Q58" s="2">
        <f t="shared" si="12"/>
        <v>0.67123008816560625</v>
      </c>
      <c r="R58">
        <f t="shared" si="13"/>
        <v>0.65161836637374748</v>
      </c>
      <c r="S58" s="3">
        <f t="shared" si="14"/>
        <v>5.0510333132750218E-2</v>
      </c>
    </row>
    <row r="59" spans="1:19" x14ac:dyDescent="0.25">
      <c r="A59" s="2">
        <v>83</v>
      </c>
      <c r="B59">
        <f>COUNTIF(Sort!$E$2:$E$366, A59)</f>
        <v>7</v>
      </c>
      <c r="C59">
        <f>SUM($B$3:B59)</f>
        <v>224</v>
      </c>
      <c r="D59">
        <f t="shared" si="5"/>
        <v>0.62049861495844871</v>
      </c>
      <c r="E59" s="3">
        <f t="shared" si="6"/>
        <v>603.51998526714783</v>
      </c>
      <c r="J59" s="2">
        <f t="shared" si="8"/>
        <v>0.46200366194389664</v>
      </c>
      <c r="K59">
        <f t="shared" si="7"/>
        <v>0.67796065279952611</v>
      </c>
      <c r="L59" s="27">
        <f t="shared" si="9"/>
        <v>5.7462037841077396E-2</v>
      </c>
      <c r="N59" s="2">
        <f t="shared" si="10"/>
        <v>0.66496389859693006</v>
      </c>
      <c r="O59" s="3">
        <f t="shared" si="11"/>
        <v>4.4465283638481345E-2</v>
      </c>
      <c r="Q59" s="2">
        <f t="shared" si="12"/>
        <v>0.67566000550155803</v>
      </c>
      <c r="R59">
        <f t="shared" si="13"/>
        <v>0.66710311997785576</v>
      </c>
      <c r="S59" s="3">
        <f t="shared" si="14"/>
        <v>4.660450501940705E-2</v>
      </c>
    </row>
    <row r="60" spans="1:19" x14ac:dyDescent="0.25">
      <c r="A60" s="2">
        <v>84</v>
      </c>
      <c r="B60">
        <f>COUNTIF(Sort!$E$2:$E$366, A60)</f>
        <v>12</v>
      </c>
      <c r="C60">
        <f>SUM($B$3:B60)</f>
        <v>236</v>
      </c>
      <c r="D60">
        <f t="shared" si="5"/>
        <v>0.65373961218836563</v>
      </c>
      <c r="E60" s="3">
        <f t="shared" si="6"/>
        <v>1269.4533344587592</v>
      </c>
      <c r="J60" s="2">
        <f t="shared" si="8"/>
        <v>0.51176002291100486</v>
      </c>
      <c r="K60">
        <f t="shared" si="7"/>
        <v>0.69559051390046944</v>
      </c>
      <c r="L60" s="27">
        <f t="shared" si="9"/>
        <v>4.1850901712103816E-2</v>
      </c>
      <c r="N60" s="2">
        <f t="shared" si="10"/>
        <v>0.68291069334861199</v>
      </c>
      <c r="O60" s="3">
        <f t="shared" si="11"/>
        <v>2.9171081160246359E-2</v>
      </c>
      <c r="Q60" s="2">
        <f t="shared" si="12"/>
        <v>0.68003023316732714</v>
      </c>
      <c r="R60">
        <f t="shared" si="13"/>
        <v>0.68233460131235502</v>
      </c>
      <c r="S60" s="3">
        <f t="shared" si="14"/>
        <v>2.8594989123989389E-2</v>
      </c>
    </row>
    <row r="61" spans="1:19" x14ac:dyDescent="0.25">
      <c r="A61" s="2">
        <v>85</v>
      </c>
      <c r="B61">
        <f>COUNTIF(Sort!$E$2:$E$366, A61)</f>
        <v>5</v>
      </c>
      <c r="C61">
        <f>SUM($B$3:B61)</f>
        <v>241</v>
      </c>
      <c r="D61">
        <f t="shared" si="5"/>
        <v>0.66759002770083098</v>
      </c>
      <c r="E61" s="3">
        <f t="shared" si="6"/>
        <v>636.79207495338414</v>
      </c>
      <c r="J61" s="2">
        <f t="shared" si="8"/>
        <v>0.56151638387811309</v>
      </c>
      <c r="K61">
        <f t="shared" si="7"/>
        <v>0.71277721777251535</v>
      </c>
      <c r="L61" s="27">
        <f t="shared" si="9"/>
        <v>4.5187190071684369E-2</v>
      </c>
      <c r="N61" s="2">
        <f t="shared" si="10"/>
        <v>0.70051692636359431</v>
      </c>
      <c r="O61" s="3">
        <f t="shared" si="11"/>
        <v>3.2926898662763326E-2</v>
      </c>
      <c r="Q61" s="2">
        <f t="shared" si="12"/>
        <v>0.68434157543451879</v>
      </c>
      <c r="R61">
        <f t="shared" si="13"/>
        <v>0.69728185617777927</v>
      </c>
      <c r="S61" s="3">
        <f t="shared" si="14"/>
        <v>2.969182847694829E-2</v>
      </c>
    </row>
    <row r="62" spans="1:19" x14ac:dyDescent="0.25">
      <c r="A62" s="2">
        <v>86</v>
      </c>
      <c r="B62">
        <f>COUNTIF(Sort!$E$2:$E$366, A62)</f>
        <v>10</v>
      </c>
      <c r="C62">
        <f>SUM($B$3:B62)</f>
        <v>251</v>
      </c>
      <c r="D62">
        <f t="shared" si="5"/>
        <v>0.6952908587257618</v>
      </c>
      <c r="E62" s="3">
        <f t="shared" si="6"/>
        <v>1509.290521097904</v>
      </c>
      <c r="J62" s="2">
        <f t="shared" si="8"/>
        <v>0.61127274484522121</v>
      </c>
      <c r="K62">
        <f t="shared" si="7"/>
        <v>0.72949048428147112</v>
      </c>
      <c r="L62" s="27">
        <f t="shared" si="9"/>
        <v>3.4199625555709323E-2</v>
      </c>
      <c r="N62" s="2">
        <f t="shared" si="10"/>
        <v>0.71774540750783689</v>
      </c>
      <c r="O62" s="3">
        <f t="shared" si="11"/>
        <v>2.245454878207509E-2</v>
      </c>
      <c r="Q62" s="2">
        <f t="shared" si="12"/>
        <v>0.68859482573780739</v>
      </c>
      <c r="R62">
        <f t="shared" si="13"/>
        <v>0.71191529115383112</v>
      </c>
      <c r="S62" s="3">
        <f t="shared" si="14"/>
        <v>1.6624432428069325E-2</v>
      </c>
    </row>
    <row r="63" spans="1:19" x14ac:dyDescent="0.25">
      <c r="A63" s="2">
        <v>87</v>
      </c>
      <c r="B63">
        <f>COUNTIF(Sort!$E$2:$E$366, A63)</f>
        <v>9</v>
      </c>
      <c r="C63">
        <f>SUM($B$3:B63)</f>
        <v>260</v>
      </c>
      <c r="D63">
        <f t="shared" si="5"/>
        <v>0.72022160664819945</v>
      </c>
      <c r="E63" s="3">
        <f t="shared" si="6"/>
        <v>1588.4972030601357</v>
      </c>
      <c r="J63" s="2">
        <f t="shared" si="8"/>
        <v>0.66102910581232943</v>
      </c>
      <c r="K63">
        <f t="shared" si="7"/>
        <v>0.74570317596272417</v>
      </c>
      <c r="L63" s="27">
        <f t="shared" si="9"/>
        <v>2.5481569314524721E-2</v>
      </c>
      <c r="N63" s="2">
        <f t="shared" si="10"/>
        <v>0.73456092135172557</v>
      </c>
      <c r="O63" s="3">
        <f t="shared" si="11"/>
        <v>1.4339314703526118E-2</v>
      </c>
      <c r="Q63" s="2">
        <f t="shared" si="12"/>
        <v>0.69279076682095631</v>
      </c>
      <c r="R63">
        <f t="shared" si="13"/>
        <v>0.72620689044557174</v>
      </c>
      <c r="S63" s="3">
        <f t="shared" si="14"/>
        <v>5.9852837973722872E-3</v>
      </c>
    </row>
    <row r="64" spans="1:19" x14ac:dyDescent="0.25">
      <c r="A64" s="2">
        <v>88</v>
      </c>
      <c r="B64">
        <f>COUNTIF(Sort!$E$2:$E$366, A64)</f>
        <v>7</v>
      </c>
      <c r="C64">
        <f>SUM($B$3:B64)</f>
        <v>267</v>
      </c>
      <c r="D64">
        <f t="shared" si="5"/>
        <v>0.73961218836565101</v>
      </c>
      <c r="E64" s="3">
        <f t="shared" si="6"/>
        <v>1428.4922844361229</v>
      </c>
      <c r="J64" s="2">
        <f t="shared" si="8"/>
        <v>0.71078546677943766</v>
      </c>
      <c r="K64">
        <f t="shared" si="7"/>
        <v>0.76139140604152478</v>
      </c>
      <c r="L64" s="27">
        <f t="shared" si="9"/>
        <v>2.1779217675873763E-2</v>
      </c>
      <c r="N64" s="2">
        <f t="shared" si="10"/>
        <v>0.75093048335505763</v>
      </c>
      <c r="O64" s="3">
        <f t="shared" si="11"/>
        <v>1.1318294989406619E-2</v>
      </c>
      <c r="Q64" s="2">
        <f t="shared" si="12"/>
        <v>0.6969301708808685</v>
      </c>
      <c r="R64">
        <f t="shared" si="13"/>
        <v>0.74013042086021985</v>
      </c>
      <c r="S64" s="3">
        <f t="shared" si="14"/>
        <v>5.1823249456883769E-4</v>
      </c>
    </row>
    <row r="65" spans="1:19" x14ac:dyDescent="0.25">
      <c r="A65" s="2">
        <v>89</v>
      </c>
      <c r="B65">
        <f>COUNTIF(Sort!$E$2:$E$366, A65)</f>
        <v>13</v>
      </c>
      <c r="C65">
        <f>SUM($B$3:B65)</f>
        <v>280</v>
      </c>
      <c r="D65">
        <f t="shared" si="5"/>
        <v>0.77562326869806097</v>
      </c>
      <c r="E65" s="3">
        <f t="shared" si="6"/>
        <v>3037.3325250727044</v>
      </c>
      <c r="J65" s="2">
        <f t="shared" si="8"/>
        <v>0.76054182774654588</v>
      </c>
      <c r="K65">
        <f t="shared" si="7"/>
        <v>0.7765346115791627</v>
      </c>
      <c r="L65" s="27">
        <f t="shared" si="9"/>
        <v>9.1134288110172879E-4</v>
      </c>
      <c r="N65" s="2">
        <f t="shared" si="10"/>
        <v>0.76682357772327192</v>
      </c>
      <c r="O65" s="3">
        <f t="shared" si="11"/>
        <v>8.7996909747890539E-3</v>
      </c>
      <c r="Q65" s="2">
        <f t="shared" si="12"/>
        <v>0.70101379970969835</v>
      </c>
      <c r="R65">
        <f t="shared" si="13"/>
        <v>0.75366162212055721</v>
      </c>
      <c r="S65" s="3">
        <f t="shared" si="14"/>
        <v>2.1961646577503768E-2</v>
      </c>
    </row>
    <row r="66" spans="1:19" x14ac:dyDescent="0.25">
      <c r="A66" s="2">
        <v>90</v>
      </c>
      <c r="B66">
        <f>COUNTIF(Sort!$E$2:$E$366, A66)</f>
        <v>6</v>
      </c>
      <c r="C66">
        <f>SUM($B$3:B66)</f>
        <v>286</v>
      </c>
      <c r="D66">
        <f t="shared" si="5"/>
        <v>0.79224376731301938</v>
      </c>
      <c r="E66" s="3">
        <f t="shared" si="6"/>
        <v>1591.2696035174681</v>
      </c>
      <c r="J66" s="2">
        <f t="shared" si="8"/>
        <v>0.81029818871365411</v>
      </c>
      <c r="K66">
        <f t="shared" si="7"/>
        <v>0.79111559194120584</v>
      </c>
      <c r="L66" s="27">
        <f t="shared" si="9"/>
        <v>1.1281753718135334E-3</v>
      </c>
      <c r="N66" s="2">
        <f t="shared" si="10"/>
        <v>0.7822123736004708</v>
      </c>
      <c r="O66" s="3">
        <f t="shared" si="11"/>
        <v>1.0031393712548575E-2</v>
      </c>
      <c r="Q66" s="2">
        <f t="shared" si="12"/>
        <v>0.70504240483504654</v>
      </c>
      <c r="R66">
        <f t="shared" si="13"/>
        <v>0.76677837984738606</v>
      </c>
      <c r="S66" s="3">
        <f t="shared" si="14"/>
        <v>2.5465387465633316E-2</v>
      </c>
    </row>
    <row r="67" spans="1:19" x14ac:dyDescent="0.25">
      <c r="A67" s="2">
        <v>91</v>
      </c>
      <c r="B67">
        <f>COUNTIF(Sort!$E$2:$E$366, A67)</f>
        <v>6</v>
      </c>
      <c r="C67">
        <f>SUM($B$3:B67)</f>
        <v>292</v>
      </c>
      <c r="D67">
        <f t="shared" si="5"/>
        <v>0.80886426592797789</v>
      </c>
      <c r="E67" s="3">
        <f t="shared" si="6"/>
        <v>1792.6934262321492</v>
      </c>
      <c r="J67" s="2">
        <f t="shared" si="8"/>
        <v>0.86005454968076234</v>
      </c>
      <c r="K67">
        <f t="shared" si="7"/>
        <v>0.80512051328292045</v>
      </c>
      <c r="L67" s="27">
        <f t="shared" si="9"/>
        <v>3.743752645057441E-3</v>
      </c>
      <c r="N67" s="2">
        <f t="shared" ref="N67:N84" si="15">_xlfn.WEIBULL.DIST(A67,$H$7,$H$8,TRUE)</f>
        <v>0.79707191649036047</v>
      </c>
      <c r="O67" s="3">
        <f t="shared" ref="O67:O98" si="16">ABS(D67-N67)</f>
        <v>1.1792349437617422E-2</v>
      </c>
      <c r="Q67" s="2">
        <f t="shared" ref="Q67:Q84" si="17">_xlfn.EXPON.DIST(A67,$H$9,TRUE)</f>
        <v>0.70901672765826784</v>
      </c>
      <c r="R67">
        <f t="shared" ref="R67:R98" si="18">(N67*$H$10)+(Q67*$H$11)</f>
        <v>0.7794608787239421</v>
      </c>
      <c r="S67" s="3">
        <f t="shared" ref="S67:S98" si="19">ABS(D67-R67)</f>
        <v>2.9403387204035791E-2</v>
      </c>
    </row>
    <row r="68" spans="1:19" x14ac:dyDescent="0.25">
      <c r="A68" s="2">
        <v>92</v>
      </c>
      <c r="B68">
        <f>COUNTIF(Sort!$E$2:$E$366, A68)</f>
        <v>6</v>
      </c>
      <c r="C68">
        <f>SUM($B$3:B68)</f>
        <v>298</v>
      </c>
      <c r="D68">
        <f t="shared" ref="D68:D84" si="20">C68/$H$3</f>
        <v>0.82548476454293629</v>
      </c>
      <c r="E68" s="3">
        <f t="shared" ref="E68:E84" si="21">(A68-$H$4)^2*B68</f>
        <v>2006.1172489468308</v>
      </c>
      <c r="J68" s="2">
        <f t="shared" si="8"/>
        <v>0.90981091064787045</v>
      </c>
      <c r="K68">
        <f t="shared" ref="K68:K84" si="22">_xlfn.NORM.S.DIST(J68,TRUE)</f>
        <v>0.81853888021741672</v>
      </c>
      <c r="L68" s="27">
        <f t="shared" si="9"/>
        <v>6.945884325519569E-3</v>
      </c>
      <c r="N68" s="2">
        <f t="shared" si="15"/>
        <v>0.81138029208801243</v>
      </c>
      <c r="O68" s="3">
        <f t="shared" si="16"/>
        <v>1.4104472454923855E-2</v>
      </c>
      <c r="Q68" s="2">
        <f t="shared" si="17"/>
        <v>0.71293749959091324</v>
      </c>
      <c r="R68">
        <f t="shared" si="18"/>
        <v>0.79169173358859268</v>
      </c>
      <c r="S68" s="3">
        <f t="shared" si="19"/>
        <v>3.3793030954343606E-2</v>
      </c>
    </row>
    <row r="69" spans="1:19" x14ac:dyDescent="0.25">
      <c r="A69" s="2">
        <v>93</v>
      </c>
      <c r="B69">
        <f>COUNTIF(Sort!$E$2:$E$366, A69)</f>
        <v>12</v>
      </c>
      <c r="C69">
        <f>SUM($B$3:B69)</f>
        <v>310</v>
      </c>
      <c r="D69">
        <f t="shared" si="20"/>
        <v>0.8587257617728532</v>
      </c>
      <c r="E69" s="3">
        <f t="shared" si="21"/>
        <v>4463.0821433230249</v>
      </c>
      <c r="J69" s="2">
        <f t="shared" ref="J69:J84" si="23">(A69-$H$4)/$H$6</f>
        <v>0.95956727161497868</v>
      </c>
      <c r="K69">
        <f t="shared" si="22"/>
        <v>0.83136347626584717</v>
      </c>
      <c r="L69" s="27">
        <f t="shared" si="9"/>
        <v>2.7362285507006034E-2</v>
      </c>
      <c r="N69" s="2">
        <f t="shared" si="15"/>
        <v>0.82511876006035856</v>
      </c>
      <c r="O69" s="3">
        <f t="shared" si="16"/>
        <v>3.3607001712494644E-2</v>
      </c>
      <c r="Q69" s="2">
        <f t="shared" si="17"/>
        <v>0.71680544218933573</v>
      </c>
      <c r="R69">
        <f t="shared" si="18"/>
        <v>0.80345609648615413</v>
      </c>
      <c r="S69" s="3">
        <f t="shared" si="19"/>
        <v>5.5269665286699077E-2</v>
      </c>
    </row>
    <row r="70" spans="1:19" x14ac:dyDescent="0.25">
      <c r="A70" s="2">
        <v>94</v>
      </c>
      <c r="B70">
        <f>COUNTIF(Sort!$E$2:$E$366, A70)</f>
        <v>6</v>
      </c>
      <c r="C70">
        <f>SUM($B$3:B70)</f>
        <v>316</v>
      </c>
      <c r="D70">
        <f t="shared" si="20"/>
        <v>0.8753462603878116</v>
      </c>
      <c r="E70" s="3">
        <f t="shared" si="21"/>
        <v>2468.964894376194</v>
      </c>
      <c r="J70" s="2">
        <f t="shared" si="23"/>
        <v>1.0093236325820869</v>
      </c>
      <c r="K70">
        <f t="shared" si="22"/>
        <v>0.84359027507906637</v>
      </c>
      <c r="L70" s="27">
        <f t="shared" ref="L70:L84" si="24">ABS(K70-D70)</f>
        <v>3.1755985308745238E-2</v>
      </c>
      <c r="N70" s="2">
        <f t="shared" si="15"/>
        <v>0.8382718557267842</v>
      </c>
      <c r="O70" s="3">
        <f t="shared" si="16"/>
        <v>3.7074404661027405E-2</v>
      </c>
      <c r="Q70" s="2">
        <f t="shared" si="17"/>
        <v>0.72062126728748088</v>
      </c>
      <c r="R70">
        <f t="shared" si="18"/>
        <v>0.81474173803892369</v>
      </c>
      <c r="S70" s="3">
        <f t="shared" si="19"/>
        <v>6.0604522348887913E-2</v>
      </c>
    </row>
    <row r="71" spans="1:19" x14ac:dyDescent="0.25">
      <c r="A71" s="2">
        <v>95</v>
      </c>
      <c r="B71">
        <f>COUNTIF(Sort!$E$2:$E$366, A71)</f>
        <v>5</v>
      </c>
      <c r="C71">
        <f>SUM($B$3:B71)</f>
        <v>321</v>
      </c>
      <c r="D71">
        <f t="shared" si="20"/>
        <v>0.88919667590027696</v>
      </c>
      <c r="E71" s="3">
        <f t="shared" si="21"/>
        <v>2265.3239309090627</v>
      </c>
      <c r="J71" s="2">
        <f t="shared" si="23"/>
        <v>1.059079993549195</v>
      </c>
      <c r="K71">
        <f t="shared" si="22"/>
        <v>0.85521832476074366</v>
      </c>
      <c r="L71" s="27">
        <f t="shared" si="24"/>
        <v>3.3978351139533292E-2</v>
      </c>
      <c r="N71" s="2">
        <f t="shared" si="15"/>
        <v>0.85082745805656579</v>
      </c>
      <c r="O71" s="3">
        <f t="shared" si="16"/>
        <v>3.8369217843711168E-2</v>
      </c>
      <c r="Q71" s="2">
        <f t="shared" si="17"/>
        <v>0.72438567712788871</v>
      </c>
      <c r="R71">
        <f t="shared" si="18"/>
        <v>0.82553910187083046</v>
      </c>
      <c r="S71" s="3">
        <f t="shared" si="19"/>
        <v>6.3657574029446495E-2</v>
      </c>
    </row>
    <row r="72" spans="1:19" x14ac:dyDescent="0.25">
      <c r="A72" s="2">
        <v>96</v>
      </c>
      <c r="B72">
        <f>COUNTIF(Sort!$E$2:$E$366, A72)</f>
        <v>6</v>
      </c>
      <c r="C72">
        <f>SUM($B$3:B72)</f>
        <v>327</v>
      </c>
      <c r="D72">
        <f t="shared" si="20"/>
        <v>0.90581717451523547</v>
      </c>
      <c r="E72" s="3">
        <f t="shared" si="21"/>
        <v>2979.8125398055568</v>
      </c>
      <c r="J72" s="2">
        <f t="shared" si="23"/>
        <v>1.1088363545163034</v>
      </c>
      <c r="K72">
        <f t="shared" si="22"/>
        <v>0.86624960790847061</v>
      </c>
      <c r="L72" s="27">
        <f t="shared" si="24"/>
        <v>3.9567566606764859E-2</v>
      </c>
      <c r="N72" s="2">
        <f t="shared" si="15"/>
        <v>0.86277682290905866</v>
      </c>
      <c r="O72" s="3">
        <f t="shared" si="16"/>
        <v>4.3040351606176808E-2</v>
      </c>
      <c r="Q72" s="2">
        <f t="shared" si="17"/>
        <v>0.7280993644909306</v>
      </c>
      <c r="R72">
        <f t="shared" si="18"/>
        <v>0.83584133122543314</v>
      </c>
      <c r="S72" s="3">
        <f t="shared" si="19"/>
        <v>6.9975843289802331E-2</v>
      </c>
    </row>
    <row r="73" spans="1:19" x14ac:dyDescent="0.25">
      <c r="A73" s="2">
        <v>97</v>
      </c>
      <c r="B73">
        <f>COUNTIF(Sort!$E$2:$E$366, A73)</f>
        <v>5</v>
      </c>
      <c r="C73">
        <f>SUM($B$3:B73)</f>
        <v>332</v>
      </c>
      <c r="D73">
        <f t="shared" si="20"/>
        <v>0.91966759002770082</v>
      </c>
      <c r="E73" s="3">
        <f t="shared" si="21"/>
        <v>2711.0303021001982</v>
      </c>
      <c r="J73" s="2">
        <f t="shared" si="23"/>
        <v>1.1585927154834115</v>
      </c>
      <c r="K73">
        <f t="shared" si="22"/>
        <v>0.87668888021879798</v>
      </c>
      <c r="L73" s="27">
        <f t="shared" si="24"/>
        <v>4.2978709808902837E-2</v>
      </c>
      <c r="N73" s="2">
        <f t="shared" si="15"/>
        <v>0.87411458098572592</v>
      </c>
      <c r="O73" s="3">
        <f t="shared" si="16"/>
        <v>4.5553009041974901E-2</v>
      </c>
      <c r="Q73" s="2">
        <f t="shared" si="17"/>
        <v>0.73176301282230416</v>
      </c>
      <c r="R73">
        <f t="shared" si="18"/>
        <v>0.84564426735304155</v>
      </c>
      <c r="S73" s="3">
        <f t="shared" si="19"/>
        <v>7.4023322674659275E-2</v>
      </c>
    </row>
    <row r="74" spans="1:19" x14ac:dyDescent="0.25">
      <c r="A74" s="2">
        <v>98</v>
      </c>
      <c r="B74">
        <f>COUNTIF(Sort!$E$2:$E$366, A74)</f>
        <v>6</v>
      </c>
      <c r="C74">
        <f>SUM($B$3:B74)</f>
        <v>338</v>
      </c>
      <c r="D74">
        <f t="shared" si="20"/>
        <v>0.93628808864265933</v>
      </c>
      <c r="E74" s="3">
        <f t="shared" si="21"/>
        <v>3538.6601852349195</v>
      </c>
      <c r="J74" s="2">
        <f t="shared" si="23"/>
        <v>1.2083490764505198</v>
      </c>
      <c r="K74">
        <f t="shared" si="22"/>
        <v>0.88654349067261007</v>
      </c>
      <c r="L74" s="27">
        <f t="shared" si="24"/>
        <v>4.9744597970049265E-2</v>
      </c>
      <c r="N74" s="2">
        <f t="shared" si="15"/>
        <v>0.88483870052930447</v>
      </c>
      <c r="O74" s="3">
        <f t="shared" si="16"/>
        <v>5.1449388113354866E-2</v>
      </c>
      <c r="Q74" s="2">
        <f t="shared" si="17"/>
        <v>0.73537729635881122</v>
      </c>
      <c r="R74">
        <f t="shared" si="18"/>
        <v>0.85494641969520591</v>
      </c>
      <c r="S74" s="3">
        <f t="shared" si="19"/>
        <v>8.1341668947453427E-2</v>
      </c>
    </row>
    <row r="75" spans="1:19" x14ac:dyDescent="0.25">
      <c r="A75" s="2">
        <v>99</v>
      </c>
      <c r="B75">
        <f>COUNTIF(Sort!$E$2:$E$366, A75)</f>
        <v>5</v>
      </c>
      <c r="C75">
        <f>SUM($B$3:B75)</f>
        <v>343</v>
      </c>
      <c r="D75">
        <f t="shared" si="20"/>
        <v>0.95013850415512469</v>
      </c>
      <c r="E75" s="3">
        <f t="shared" si="21"/>
        <v>3196.7366732913342</v>
      </c>
      <c r="J75" s="2">
        <f t="shared" si="23"/>
        <v>1.2581054374176279</v>
      </c>
      <c r="K75">
        <f t="shared" si="22"/>
        <v>0.89582318642838787</v>
      </c>
      <c r="L75" s="27">
        <f t="shared" si="24"/>
        <v>5.4315317726736811E-2</v>
      </c>
      <c r="N75" s="2">
        <f t="shared" si="15"/>
        <v>0.89495041538246578</v>
      </c>
      <c r="O75" s="3">
        <f t="shared" si="16"/>
        <v>5.5188088772658905E-2</v>
      </c>
      <c r="Q75" s="2">
        <f t="shared" si="17"/>
        <v>0.73894288025244026</v>
      </c>
      <c r="R75">
        <f t="shared" si="18"/>
        <v>0.86374890835646068</v>
      </c>
      <c r="S75" s="3">
        <f t="shared" si="19"/>
        <v>8.638959579866401E-2</v>
      </c>
    </row>
    <row r="76" spans="1:19" x14ac:dyDescent="0.25">
      <c r="A76" s="2">
        <v>101</v>
      </c>
      <c r="B76">
        <f>COUNTIF(Sort!$E$2:$E$366, A76)</f>
        <v>4</v>
      </c>
      <c r="C76">
        <f>SUM($B$3:B76)</f>
        <v>347</v>
      </c>
      <c r="D76">
        <f t="shared" si="20"/>
        <v>0.96121883656509699</v>
      </c>
      <c r="E76" s="3">
        <f t="shared" si="21"/>
        <v>2977.9544355859757</v>
      </c>
      <c r="J76" s="2">
        <f t="shared" si="23"/>
        <v>1.3576181593518444</v>
      </c>
      <c r="K76">
        <f t="shared" si="22"/>
        <v>0.91270756112123363</v>
      </c>
      <c r="L76" s="27">
        <f t="shared" si="24"/>
        <v>4.8511275443863355E-2</v>
      </c>
      <c r="N76" s="2">
        <f t="shared" si="15"/>
        <v>0.91335723031495686</v>
      </c>
      <c r="O76" s="3">
        <f t="shared" si="16"/>
        <v>4.7861606250140132E-2</v>
      </c>
      <c r="Q76" s="2">
        <f t="shared" si="17"/>
        <v>0.74593056502776511</v>
      </c>
      <c r="R76">
        <f t="shared" si="18"/>
        <v>0.87987189725751858</v>
      </c>
      <c r="S76" s="3">
        <f t="shared" si="19"/>
        <v>8.1346939307578414E-2</v>
      </c>
    </row>
    <row r="77" spans="1:19" x14ac:dyDescent="0.25">
      <c r="A77" s="2">
        <v>102</v>
      </c>
      <c r="B77">
        <f>COUNTIF(Sort!$E$2:$E$366, A77)</f>
        <v>3</v>
      </c>
      <c r="C77">
        <f>SUM($B$3:B77)</f>
        <v>350</v>
      </c>
      <c r="D77">
        <f t="shared" si="20"/>
        <v>0.96952908587257614</v>
      </c>
      <c r="E77" s="3">
        <f t="shared" si="21"/>
        <v>2400.1777380468225</v>
      </c>
      <c r="J77" s="2">
        <f t="shared" si="23"/>
        <v>1.4073745203189525</v>
      </c>
      <c r="K77">
        <f t="shared" si="22"/>
        <v>0.92034181874059762</v>
      </c>
      <c r="L77" s="27">
        <f t="shared" si="24"/>
        <v>4.9187267131978518E-2</v>
      </c>
      <c r="N77" s="2">
        <f t="shared" si="15"/>
        <v>0.92167002127639175</v>
      </c>
      <c r="O77" s="3">
        <f t="shared" si="16"/>
        <v>4.7859064596184386E-2</v>
      </c>
      <c r="Q77" s="2">
        <f t="shared" si="17"/>
        <v>0.74935395188284293</v>
      </c>
      <c r="R77">
        <f t="shared" si="18"/>
        <v>0.88720680739768198</v>
      </c>
      <c r="S77" s="3">
        <f t="shared" si="19"/>
        <v>8.2322278474894151E-2</v>
      </c>
    </row>
    <row r="78" spans="1:19" x14ac:dyDescent="0.25">
      <c r="A78" s="2">
        <v>104</v>
      </c>
      <c r="B78">
        <f>COUNTIF(Sort!$E$2:$E$366, A78)</f>
        <v>1</v>
      </c>
      <c r="C78">
        <f>SUM($B$3:B78)</f>
        <v>351</v>
      </c>
      <c r="D78">
        <f t="shared" si="20"/>
        <v>0.97229916897506929</v>
      </c>
      <c r="E78" s="3">
        <f t="shared" si="21"/>
        <v>917.20052025383461</v>
      </c>
      <c r="J78" s="2">
        <f t="shared" si="23"/>
        <v>1.5068872422531689</v>
      </c>
      <c r="K78">
        <f t="shared" si="22"/>
        <v>0.93408021895362936</v>
      </c>
      <c r="L78" s="27">
        <f t="shared" si="24"/>
        <v>3.8218950021439935E-2</v>
      </c>
      <c r="N78" s="2">
        <f t="shared" si="15"/>
        <v>0.93657883911587181</v>
      </c>
      <c r="O78" s="3">
        <f t="shared" si="16"/>
        <v>3.5720329859197486E-2</v>
      </c>
      <c r="Q78" s="2">
        <f t="shared" si="17"/>
        <v>0.75606296474607093</v>
      </c>
      <c r="R78">
        <f t="shared" si="18"/>
        <v>0.90047566424191172</v>
      </c>
      <c r="S78" s="3">
        <f t="shared" si="19"/>
        <v>7.1823504733157573E-2</v>
      </c>
    </row>
    <row r="79" spans="1:19" x14ac:dyDescent="0.25">
      <c r="A79" s="2">
        <v>107</v>
      </c>
      <c r="B79">
        <f>COUNTIF(Sort!$E$2:$E$366, A79)</f>
        <v>2</v>
      </c>
      <c r="C79">
        <f>SUM($B$3:B79)</f>
        <v>353</v>
      </c>
      <c r="D79">
        <f t="shared" si="20"/>
        <v>0.97783933518005539</v>
      </c>
      <c r="E79" s="3">
        <f t="shared" si="21"/>
        <v>2215.8248632223508</v>
      </c>
      <c r="J79" s="2">
        <f t="shared" si="23"/>
        <v>1.6561563251544935</v>
      </c>
      <c r="K79">
        <f t="shared" si="22"/>
        <v>0.95115491734959945</v>
      </c>
      <c r="L79" s="27">
        <f t="shared" si="24"/>
        <v>2.6684417830455942E-2</v>
      </c>
      <c r="N79" s="2">
        <f t="shared" si="15"/>
        <v>0.9549125391701152</v>
      </c>
      <c r="O79" s="3">
        <f t="shared" si="16"/>
        <v>2.2926796009940187E-2</v>
      </c>
      <c r="Q79" s="2">
        <f t="shared" si="17"/>
        <v>0.76579127995077623</v>
      </c>
      <c r="R79">
        <f t="shared" si="18"/>
        <v>0.91708828732624736</v>
      </c>
      <c r="S79" s="3">
        <f t="shared" si="19"/>
        <v>6.0751047853808027E-2</v>
      </c>
    </row>
    <row r="80" spans="1:19" x14ac:dyDescent="0.25">
      <c r="A80" s="2">
        <v>108</v>
      </c>
      <c r="B80">
        <f>COUNTIF(Sort!$E$2:$E$366, A80)</f>
        <v>2</v>
      </c>
      <c r="C80">
        <f>SUM($B$3:B80)</f>
        <v>355</v>
      </c>
      <c r="D80">
        <f t="shared" si="20"/>
        <v>0.9833795013850416</v>
      </c>
      <c r="E80" s="3">
        <f t="shared" si="21"/>
        <v>2350.966137460578</v>
      </c>
      <c r="J80" s="2">
        <f t="shared" si="23"/>
        <v>1.7059126861216019</v>
      </c>
      <c r="K80">
        <f t="shared" si="22"/>
        <v>0.95598783128968889</v>
      </c>
      <c r="L80" s="27">
        <f t="shared" si="24"/>
        <v>2.7391670095352705E-2</v>
      </c>
      <c r="N80" s="2">
        <f t="shared" si="15"/>
        <v>0.96003214026862216</v>
      </c>
      <c r="O80" s="3">
        <f t="shared" si="16"/>
        <v>2.3347361116419441E-2</v>
      </c>
      <c r="Q80" s="2">
        <f t="shared" si="17"/>
        <v>0.76894705921107465</v>
      </c>
      <c r="R80">
        <f t="shared" si="18"/>
        <v>0.92181512405711274</v>
      </c>
      <c r="S80" s="3">
        <f t="shared" si="19"/>
        <v>6.1564377327928854E-2</v>
      </c>
    </row>
    <row r="81" spans="1:19" x14ac:dyDescent="0.25">
      <c r="A81" s="2">
        <v>109</v>
      </c>
      <c r="B81">
        <f>COUNTIF(Sort!$E$2:$E$366, A81)</f>
        <v>1</v>
      </c>
      <c r="C81">
        <f>SUM($B$3:B81)</f>
        <v>356</v>
      </c>
      <c r="D81">
        <f t="shared" si="20"/>
        <v>0.98614958448753465</v>
      </c>
      <c r="E81" s="3">
        <f t="shared" si="21"/>
        <v>1245.0537058494026</v>
      </c>
      <c r="J81" s="2">
        <f t="shared" si="23"/>
        <v>1.75566904708871</v>
      </c>
      <c r="K81">
        <f t="shared" si="22"/>
        <v>0.96042753253221969</v>
      </c>
      <c r="L81" s="27">
        <f t="shared" si="24"/>
        <v>2.5722051955314962E-2</v>
      </c>
      <c r="N81" s="2">
        <f t="shared" si="15"/>
        <v>0.96469460989367661</v>
      </c>
      <c r="O81" s="3">
        <f t="shared" si="16"/>
        <v>2.1454974593858034E-2</v>
      </c>
      <c r="Q81" s="2">
        <f t="shared" si="17"/>
        <v>0.77206031681488807</v>
      </c>
      <c r="R81">
        <f t="shared" si="18"/>
        <v>0.92616775127791895</v>
      </c>
      <c r="S81" s="3">
        <f t="shared" si="19"/>
        <v>5.9981833209615698E-2</v>
      </c>
    </row>
    <row r="82" spans="1:19" x14ac:dyDescent="0.25">
      <c r="A82" s="2">
        <v>114</v>
      </c>
      <c r="B82">
        <f>COUNTIF(Sort!$E$2:$E$366, A82)</f>
        <v>2</v>
      </c>
      <c r="C82">
        <f>SUM($B$3:B82)</f>
        <v>358</v>
      </c>
      <c r="D82">
        <f t="shared" si="20"/>
        <v>0.99168975069252074</v>
      </c>
      <c r="E82" s="3">
        <f t="shared" si="21"/>
        <v>3245.8137828899407</v>
      </c>
      <c r="J82" s="2">
        <f t="shared" si="23"/>
        <v>2.004450851924251</v>
      </c>
      <c r="K82">
        <f t="shared" si="22"/>
        <v>0.97748910666196764</v>
      </c>
      <c r="L82" s="27">
        <f t="shared" si="24"/>
        <v>1.42006440305531E-2</v>
      </c>
      <c r="N82" s="2">
        <f t="shared" si="15"/>
        <v>0.98202941261857035</v>
      </c>
      <c r="O82" s="3">
        <f t="shared" si="16"/>
        <v>9.6603380739503919E-3</v>
      </c>
      <c r="Q82" s="2">
        <f t="shared" si="17"/>
        <v>0.78700856507317751</v>
      </c>
      <c r="R82">
        <f t="shared" si="18"/>
        <v>0.94302524310949187</v>
      </c>
      <c r="S82" s="3">
        <f t="shared" si="19"/>
        <v>4.8664507583028871E-2</v>
      </c>
    </row>
    <row r="83" spans="1:19" x14ac:dyDescent="0.25">
      <c r="A83" s="2">
        <v>120</v>
      </c>
      <c r="B83">
        <f>COUNTIF(Sort!$E$2:$E$366, A83)</f>
        <v>1</v>
      </c>
      <c r="C83">
        <f>SUM($B$3:B83)</f>
        <v>359</v>
      </c>
      <c r="D83">
        <f t="shared" si="20"/>
        <v>0.9944598337950139</v>
      </c>
      <c r="E83" s="3">
        <f t="shared" si="21"/>
        <v>2142.330714159652</v>
      </c>
      <c r="J83" s="2">
        <f t="shared" si="23"/>
        <v>2.3029890177269001</v>
      </c>
      <c r="K83">
        <f t="shared" si="22"/>
        <v>0.98936026949444555</v>
      </c>
      <c r="L83" s="27">
        <f t="shared" si="24"/>
        <v>5.0995643005683489E-3</v>
      </c>
      <c r="N83" s="2">
        <f t="shared" si="15"/>
        <v>0.99298744786069659</v>
      </c>
      <c r="O83" s="3">
        <f t="shared" si="16"/>
        <v>1.4723859343173107E-3</v>
      </c>
      <c r="Q83" s="2">
        <f t="shared" si="17"/>
        <v>0.80365819540193772</v>
      </c>
      <c r="R83">
        <f t="shared" si="18"/>
        <v>0.95512159736894486</v>
      </c>
      <c r="S83" s="3">
        <f t="shared" si="19"/>
        <v>3.933823642606904E-2</v>
      </c>
    </row>
    <row r="84" spans="1:19" ht="15.75" thickBot="1" x14ac:dyDescent="0.3">
      <c r="A84" s="2">
        <v>122</v>
      </c>
      <c r="B84">
        <f>COUNTIF(Sort!$E$2:$E$366, A84)</f>
        <v>2</v>
      </c>
      <c r="C84">
        <f>SUM($B$3:B84)</f>
        <v>361</v>
      </c>
      <c r="D84">
        <f t="shared" si="20"/>
        <v>1</v>
      </c>
      <c r="E84" s="3">
        <f t="shared" si="21"/>
        <v>4662.9439767957574</v>
      </c>
      <c r="J84" s="22">
        <f t="shared" si="23"/>
        <v>2.4025017396611168</v>
      </c>
      <c r="K84" s="23">
        <f t="shared" si="22"/>
        <v>0.9918583214451594</v>
      </c>
      <c r="L84" s="29">
        <f t="shared" si="24"/>
        <v>8.1416785548406034E-3</v>
      </c>
      <c r="N84" s="22">
        <f t="shared" si="15"/>
        <v>0.99504807767825254</v>
      </c>
      <c r="O84" s="24">
        <f t="shared" si="16"/>
        <v>4.9519223217474595E-3</v>
      </c>
      <c r="Q84" s="22">
        <f t="shared" si="17"/>
        <v>0.80891365305839402</v>
      </c>
      <c r="R84" s="23">
        <f t="shared" si="18"/>
        <v>0.9578211927542809</v>
      </c>
      <c r="S84" s="24">
        <f t="shared" si="19"/>
        <v>4.2178807245719097E-2</v>
      </c>
    </row>
    <row r="85" spans="1:19" ht="15.75" thickBot="1" x14ac:dyDescent="0.3">
      <c r="A85" s="22" t="str">
        <v>-</v>
      </c>
      <c r="B85" s="23"/>
      <c r="C85" s="23"/>
      <c r="D85" s="23"/>
      <c r="E85" s="24"/>
    </row>
  </sheetData>
  <mergeCells count="3">
    <mergeCell ref="J1:L1"/>
    <mergeCell ref="N1:O1"/>
    <mergeCell ref="Q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479C-1881-486B-8E63-F0E43C54BE70}">
  <dimension ref="A1:S31"/>
  <sheetViews>
    <sheetView workbookViewId="0">
      <selection sqref="A1:S2"/>
    </sheetView>
  </sheetViews>
  <sheetFormatPr defaultRowHeight="15" x14ac:dyDescent="0.25"/>
  <cols>
    <col min="2" max="2" width="10.7109375" customWidth="1"/>
    <col min="3" max="3" width="15.140625" customWidth="1"/>
    <col min="4" max="4" width="16" customWidth="1"/>
    <col min="5" max="5" width="14.85546875" customWidth="1"/>
    <col min="7" max="7" width="27.28515625" customWidth="1"/>
    <col min="8" max="8" width="10.5703125" bestFit="1" customWidth="1"/>
    <col min="10" max="10" width="13.42578125" customWidth="1"/>
    <col min="11" max="11" width="13.140625" customWidth="1"/>
    <col min="12" max="12" width="10.5703125" bestFit="1" customWidth="1"/>
    <col min="14" max="14" width="12.5703125" customWidth="1"/>
    <col min="17" max="17" width="13.140625" customWidth="1"/>
    <col min="18" max="18" width="20.5703125" customWidth="1"/>
  </cols>
  <sheetData>
    <row r="1" spans="1:19" x14ac:dyDescent="0.25">
      <c r="A1" s="17" t="s">
        <v>62</v>
      </c>
      <c r="B1" s="18"/>
      <c r="C1" s="18"/>
      <c r="D1" s="18"/>
      <c r="E1" s="19"/>
      <c r="J1" s="70" t="s">
        <v>415</v>
      </c>
      <c r="K1" s="71"/>
      <c r="L1" s="74"/>
      <c r="N1" s="70" t="s">
        <v>428</v>
      </c>
      <c r="O1" s="74"/>
      <c r="Q1" s="70" t="s">
        <v>429</v>
      </c>
      <c r="R1" s="71"/>
      <c r="S1" s="74"/>
    </row>
    <row r="2" spans="1:19" ht="15.75" thickBot="1" x14ac:dyDescent="0.3">
      <c r="A2" s="20" t="s">
        <v>412</v>
      </c>
      <c r="B2" s="16" t="s">
        <v>399</v>
      </c>
      <c r="C2" s="16" t="s">
        <v>454</v>
      </c>
      <c r="D2" s="16" t="s">
        <v>421</v>
      </c>
      <c r="E2" s="21" t="s">
        <v>453</v>
      </c>
      <c r="J2" s="20" t="s">
        <v>430</v>
      </c>
      <c r="K2" s="16" t="s">
        <v>426</v>
      </c>
      <c r="L2" s="21" t="s">
        <v>427</v>
      </c>
      <c r="N2" s="20" t="s">
        <v>455</v>
      </c>
      <c r="O2" s="21" t="s">
        <v>427</v>
      </c>
      <c r="Q2" s="20" t="s">
        <v>456</v>
      </c>
      <c r="R2" s="16" t="s">
        <v>457</v>
      </c>
      <c r="S2" s="21" t="s">
        <v>427</v>
      </c>
    </row>
    <row r="3" spans="1:19" x14ac:dyDescent="0.25">
      <c r="A3" s="2" cm="1">
        <f t="array" ref="A3:A31">_xlfn._xlws.SORT(_xlfn.UNIQUE(Sort!$F$2:$F$366))</f>
        <v>30</v>
      </c>
      <c r="B3">
        <f>COUNTIF(Sort!$F$2:$F$366, A3)</f>
        <v>5</v>
      </c>
      <c r="C3">
        <f>SUM($B$3:B3)</f>
        <v>5</v>
      </c>
      <c r="D3">
        <f>C3/$H$3</f>
        <v>1.4005602240896359E-2</v>
      </c>
      <c r="E3" s="3">
        <f>(A3-$H$4)^2*B3</f>
        <v>973.73553342905791</v>
      </c>
      <c r="G3" s="4" t="s">
        <v>408</v>
      </c>
      <c r="H3" s="25">
        <f>SUMIF($A$3:$A$100,"&lt;&gt;-",$B$3:$B$100)</f>
        <v>357</v>
      </c>
      <c r="J3" s="2">
        <f>(A3-$H$4)/$H$6</f>
        <v>-2.6402834028936826</v>
      </c>
      <c r="K3">
        <f>_xlfn.NORM.S.DIST(J3,TRUE)</f>
        <v>4.1418362075675355E-3</v>
      </c>
      <c r="L3" s="27">
        <f>ABS(K3-D3)</f>
        <v>9.8637660333288236E-3</v>
      </c>
      <c r="N3" s="2">
        <f t="shared" ref="N3:N30" si="0">_xlfn.WEIBULL.DIST(A3,$H$7,$H$8,TRUE)</f>
        <v>1.3345789264871989E-2</v>
      </c>
      <c r="O3" s="3">
        <f t="shared" ref="O3:O30" si="1">ABS(D3-N3)</f>
        <v>6.598129760243699E-4</v>
      </c>
      <c r="Q3" s="2">
        <f t="shared" ref="Q3:Q30" si="2">_xlfn.EXPON.DIST(A3,$H$9,TRUE)</f>
        <v>0.49465473114231634</v>
      </c>
      <c r="R3">
        <f t="shared" ref="R3:R30" si="3">(N3*$H$10)+(Q3*$H$11)</f>
        <v>0.10960757764036086</v>
      </c>
      <c r="S3" s="3">
        <f t="shared" ref="S3:S30" si="4">ABS(D3-R3)</f>
        <v>9.5601975399464495E-2</v>
      </c>
    </row>
    <row r="4" spans="1:19" x14ac:dyDescent="0.25">
      <c r="A4" s="2">
        <v>31</v>
      </c>
      <c r="B4">
        <f>COUNTIF(Sort!$F$2:$F$366, A4)</f>
        <v>2</v>
      </c>
      <c r="C4">
        <f>SUM($B$3:B4)</f>
        <v>7</v>
      </c>
      <c r="D4">
        <f t="shared" ref="D4:D30" si="5">C4/$H$3</f>
        <v>1.9607843137254902E-2</v>
      </c>
      <c r="E4" s="3">
        <f t="shared" ref="E4:E30" si="6">(A4-$H$4)^2*B4</f>
        <v>335.67348508030665</v>
      </c>
      <c r="G4" s="20" t="s">
        <v>411</v>
      </c>
      <c r="H4" s="3" cm="1">
        <f t="array" ref="H4">SUMPRODUCT(B3:B100,IF(ISNUMBER(A3:A100),A3:A100)) / H3</f>
        <v>43.955182072829132</v>
      </c>
      <c r="J4" s="2">
        <f>(A4-$H$4)/$H$6</f>
        <v>-2.4510860574835975</v>
      </c>
      <c r="K4">
        <f t="shared" ref="K4:K30" si="7">_xlfn.NORM.S.DIST(J4,TRUE)</f>
        <v>7.1212948701527201E-3</v>
      </c>
      <c r="L4" s="27">
        <f>ABS(K4-D4)</f>
        <v>1.2486548267102181E-2</v>
      </c>
      <c r="N4" s="2">
        <f t="shared" si="0"/>
        <v>1.846322690038733E-2</v>
      </c>
      <c r="O4" s="3">
        <f t="shared" si="1"/>
        <v>1.1446162368675718E-3</v>
      </c>
      <c r="Q4" s="2">
        <f t="shared" si="2"/>
        <v>0.50602176857306436</v>
      </c>
      <c r="R4">
        <f t="shared" si="3"/>
        <v>0.11597493523492275</v>
      </c>
      <c r="S4" s="3">
        <f t="shared" si="4"/>
        <v>9.6367092097667847E-2</v>
      </c>
    </row>
    <row r="5" spans="1:19" x14ac:dyDescent="0.25">
      <c r="A5" s="2">
        <v>32</v>
      </c>
      <c r="B5">
        <f>COUNTIF(Sort!$F$2:$F$366, A5)</f>
        <v>2</v>
      </c>
      <c r="C5">
        <f>SUM($B$3:B5)</f>
        <v>9</v>
      </c>
      <c r="D5">
        <f t="shared" si="5"/>
        <v>2.5210084033613446E-2</v>
      </c>
      <c r="E5" s="3">
        <f t="shared" si="6"/>
        <v>285.85275678899012</v>
      </c>
      <c r="G5" s="20" t="s">
        <v>414</v>
      </c>
      <c r="H5" s="3">
        <f>SUM(E3:E30)/H3</f>
        <v>27.936366703544167</v>
      </c>
      <c r="J5" s="2">
        <f t="shared" ref="J5:J30" si="8">(A5-$H$4)/$H$6</f>
        <v>-2.2618887120735121</v>
      </c>
      <c r="K5">
        <f t="shared" si="7"/>
        <v>1.1852139979352793E-2</v>
      </c>
      <c r="L5" s="27">
        <f>ABS(K5-D5)</f>
        <v>1.3357944054260653E-2</v>
      </c>
      <c r="N5" s="2">
        <f t="shared" si="0"/>
        <v>2.5257066124660426E-2</v>
      </c>
      <c r="O5" s="3">
        <f t="shared" si="1"/>
        <v>4.6982091046979951E-5</v>
      </c>
      <c r="Q5" s="2">
        <f t="shared" si="2"/>
        <v>0.51713312034112835</v>
      </c>
      <c r="R5">
        <f t="shared" si="3"/>
        <v>0.12363227696795401</v>
      </c>
      <c r="S5" s="3">
        <f t="shared" si="4"/>
        <v>9.8422192934340569E-2</v>
      </c>
    </row>
    <row r="6" spans="1:19" x14ac:dyDescent="0.25">
      <c r="A6" s="2">
        <v>33</v>
      </c>
      <c r="B6">
        <f>COUNTIF(Sort!$F$2:$F$366, A6)</f>
        <v>1</v>
      </c>
      <c r="C6">
        <f>SUM($B$3:B6)</f>
        <v>10</v>
      </c>
      <c r="D6">
        <f t="shared" si="5"/>
        <v>2.8011204481792718E-2</v>
      </c>
      <c r="E6" s="3">
        <f t="shared" si="6"/>
        <v>120.0160142488368</v>
      </c>
      <c r="G6" s="20" t="s">
        <v>413</v>
      </c>
      <c r="H6" s="3">
        <f>SQRT(H5)</f>
        <v>5.2854864207132506</v>
      </c>
      <c r="J6" s="2">
        <f t="shared" si="8"/>
        <v>-2.072691366663427</v>
      </c>
      <c r="K6">
        <f t="shared" si="7"/>
        <v>1.9100505876514198E-2</v>
      </c>
      <c r="L6" s="27">
        <f t="shared" ref="L6:L30" si="9">ABS(K6-D6)</f>
        <v>8.9106986052785199E-3</v>
      </c>
      <c r="N6" s="2">
        <f t="shared" si="0"/>
        <v>3.4177530261171055E-2</v>
      </c>
      <c r="O6" s="3">
        <f t="shared" si="1"/>
        <v>6.1663257793783365E-3</v>
      </c>
      <c r="Q6" s="2">
        <f t="shared" si="2"/>
        <v>0.52799453773909466</v>
      </c>
      <c r="R6">
        <f t="shared" si="3"/>
        <v>0.13294093175675578</v>
      </c>
      <c r="S6" s="3">
        <f t="shared" si="4"/>
        <v>0.10492972727496307</v>
      </c>
    </row>
    <row r="7" spans="1:19" x14ac:dyDescent="0.25">
      <c r="A7" s="2">
        <v>34</v>
      </c>
      <c r="B7">
        <f>COUNTIF(Sort!$F$2:$F$366, A7)</f>
        <v>6</v>
      </c>
      <c r="C7">
        <f>SUM($B$3:B7)</f>
        <v>16</v>
      </c>
      <c r="D7">
        <f t="shared" si="5"/>
        <v>4.4817927170868348E-2</v>
      </c>
      <c r="E7" s="3">
        <f t="shared" si="6"/>
        <v>594.63390061907126</v>
      </c>
      <c r="G7" s="20" t="s">
        <v>416</v>
      </c>
      <c r="H7" s="26">
        <f>(H6/H4)^-1.086</f>
        <v>9.9778893254339174</v>
      </c>
      <c r="J7" s="2">
        <f t="shared" si="8"/>
        <v>-1.8834940212533415</v>
      </c>
      <c r="K7">
        <f t="shared" si="7"/>
        <v>2.9816724660272406E-2</v>
      </c>
      <c r="L7" s="27">
        <f t="shared" si="9"/>
        <v>1.5001202510595942E-2</v>
      </c>
      <c r="N7" s="2">
        <f t="shared" si="0"/>
        <v>4.5761620158074508E-2</v>
      </c>
      <c r="O7" s="3">
        <f t="shared" si="1"/>
        <v>9.4369298720616002E-4</v>
      </c>
      <c r="Q7" s="2">
        <f t="shared" si="2"/>
        <v>0.5386116426922396</v>
      </c>
      <c r="R7">
        <f t="shared" si="3"/>
        <v>0.14433162466490754</v>
      </c>
      <c r="S7" s="3">
        <f t="shared" si="4"/>
        <v>9.9513697494039183E-2</v>
      </c>
    </row>
    <row r="8" spans="1:19" x14ac:dyDescent="0.25">
      <c r="A8" s="2">
        <v>35</v>
      </c>
      <c r="B8">
        <f>COUNTIF(Sort!$F$2:$F$366, A8)</f>
        <v>6</v>
      </c>
      <c r="C8">
        <f>SUM($B$3:B8)</f>
        <v>22</v>
      </c>
      <c r="D8">
        <f t="shared" si="5"/>
        <v>6.1624649859943981E-2</v>
      </c>
      <c r="E8" s="3">
        <f t="shared" si="6"/>
        <v>481.17171574512162</v>
      </c>
      <c r="G8" s="20" t="s">
        <v>417</v>
      </c>
      <c r="H8" s="26">
        <f>H4/_xlfn.GAMMA(1+(1/H7))</f>
        <v>46.207255643751452</v>
      </c>
      <c r="J8" s="2">
        <f t="shared" si="8"/>
        <v>-1.6942966758432565</v>
      </c>
      <c r="K8">
        <f t="shared" si="7"/>
        <v>4.5104460965345455E-2</v>
      </c>
      <c r="L8" s="27">
        <f t="shared" si="9"/>
        <v>1.6520188894598525E-2</v>
      </c>
      <c r="N8" s="2">
        <f t="shared" si="0"/>
        <v>6.0636457426053031E-2</v>
      </c>
      <c r="O8" s="3">
        <f t="shared" si="1"/>
        <v>9.881924338909498E-4</v>
      </c>
      <c r="Q8" s="2">
        <f t="shared" si="2"/>
        <v>0.54898993066846602</v>
      </c>
      <c r="R8">
        <f t="shared" si="3"/>
        <v>0.15830715207453563</v>
      </c>
      <c r="S8" s="3">
        <f t="shared" si="4"/>
        <v>9.6682502214591653E-2</v>
      </c>
    </row>
    <row r="9" spans="1:19" x14ac:dyDescent="0.25">
      <c r="A9" s="2">
        <v>36</v>
      </c>
      <c r="B9">
        <f>COUNTIF(Sort!$F$2:$F$366, A9)</f>
        <v>7</v>
      </c>
      <c r="C9">
        <f>SUM($B$3:B9)</f>
        <v>29</v>
      </c>
      <c r="D9">
        <f t="shared" si="5"/>
        <v>8.1232492997198882E-2</v>
      </c>
      <c r="E9" s="3">
        <f t="shared" si="6"/>
        <v>442.99445268303401</v>
      </c>
      <c r="G9" s="20" t="s">
        <v>418</v>
      </c>
      <c r="H9" s="3">
        <f>1/H4</f>
        <v>2.2750446087178178E-2</v>
      </c>
      <c r="J9" s="2">
        <f t="shared" si="8"/>
        <v>-1.5050993304331712</v>
      </c>
      <c r="K9">
        <f t="shared" si="7"/>
        <v>6.6149270570800556E-2</v>
      </c>
      <c r="L9" s="27">
        <f t="shared" si="9"/>
        <v>1.5083222426398327E-2</v>
      </c>
      <c r="N9" s="2">
        <f t="shared" si="0"/>
        <v>7.9515655178453271E-2</v>
      </c>
      <c r="O9" s="3">
        <f t="shared" si="1"/>
        <v>1.7168378187456118E-3</v>
      </c>
      <c r="Q9" s="2">
        <f t="shared" si="2"/>
        <v>0.55913477352278695</v>
      </c>
      <c r="R9">
        <f t="shared" si="3"/>
        <v>0.17543947884732003</v>
      </c>
      <c r="S9" s="3">
        <f t="shared" si="4"/>
        <v>9.4206985850121147E-2</v>
      </c>
    </row>
    <row r="10" spans="1:19" x14ac:dyDescent="0.25">
      <c r="A10" s="2">
        <v>37</v>
      </c>
      <c r="B10">
        <f>COUNTIF(Sort!$F$2:$F$366, A10)</f>
        <v>8</v>
      </c>
      <c r="C10">
        <f>SUM($B$3:B10)</f>
        <v>37</v>
      </c>
      <c r="D10">
        <f t="shared" si="5"/>
        <v>0.10364145658263306</v>
      </c>
      <c r="E10" s="3">
        <f t="shared" si="6"/>
        <v>386.99646132962988</v>
      </c>
      <c r="G10" s="20" t="s">
        <v>419</v>
      </c>
      <c r="H10" s="3">
        <v>0.8</v>
      </c>
      <c r="J10" s="2">
        <f t="shared" si="8"/>
        <v>-1.315901985023086</v>
      </c>
      <c r="K10">
        <f t="shared" si="7"/>
        <v>9.4103471215752618E-2</v>
      </c>
      <c r="L10" s="27">
        <f t="shared" si="9"/>
        <v>9.5379853668804415E-3</v>
      </c>
      <c r="N10" s="2">
        <f t="shared" si="0"/>
        <v>0.10318473382205591</v>
      </c>
      <c r="O10" s="3">
        <f t="shared" si="1"/>
        <v>4.5672276057714956E-4</v>
      </c>
      <c r="Q10" s="2">
        <f t="shared" si="2"/>
        <v>0.56905142227782446</v>
      </c>
      <c r="R10">
        <f t="shared" si="3"/>
        <v>0.19635807151320964</v>
      </c>
      <c r="S10" s="3">
        <f t="shared" si="4"/>
        <v>9.2716614930576577E-2</v>
      </c>
    </row>
    <row r="11" spans="1:19" x14ac:dyDescent="0.25">
      <c r="A11" s="2">
        <v>38</v>
      </c>
      <c r="B11">
        <f>COUNTIF(Sort!$F$2:$F$366, A11)</f>
        <v>16</v>
      </c>
      <c r="C11">
        <f>SUM($B$3:B11)</f>
        <v>53</v>
      </c>
      <c r="D11">
        <f t="shared" si="5"/>
        <v>0.1484593837535014</v>
      </c>
      <c r="E11" s="3">
        <f t="shared" si="6"/>
        <v>567.42709632872754</v>
      </c>
      <c r="G11" s="20" t="s">
        <v>420</v>
      </c>
      <c r="H11" s="3">
        <v>0.2</v>
      </c>
      <c r="J11" s="2">
        <f t="shared" si="8"/>
        <v>-1.1267046396130007</v>
      </c>
      <c r="K11">
        <f t="shared" si="7"/>
        <v>0.12993369008131669</v>
      </c>
      <c r="L11" s="27">
        <f t="shared" si="9"/>
        <v>1.8525693672184707E-2</v>
      </c>
      <c r="N11" s="2">
        <f t="shared" si="0"/>
        <v>0.13247058719977975</v>
      </c>
      <c r="O11" s="3">
        <f t="shared" si="1"/>
        <v>1.5988796553721651E-2</v>
      </c>
      <c r="Q11" s="2">
        <f t="shared" si="2"/>
        <v>0.57874500984176602</v>
      </c>
      <c r="R11">
        <f t="shared" si="3"/>
        <v>0.22172547172817703</v>
      </c>
      <c r="S11" s="3">
        <f t="shared" si="4"/>
        <v>7.3266087974675626E-2</v>
      </c>
    </row>
    <row r="12" spans="1:19" x14ac:dyDescent="0.25">
      <c r="A12" s="2">
        <v>39</v>
      </c>
      <c r="B12">
        <f>COUNTIF(Sort!$F$2:$F$366, A12)</f>
        <v>18</v>
      </c>
      <c r="C12">
        <f>SUM($B$3:B12)</f>
        <v>71</v>
      </c>
      <c r="D12">
        <f t="shared" si="5"/>
        <v>0.19887955182072828</v>
      </c>
      <c r="E12" s="3">
        <f t="shared" si="6"/>
        <v>441.96892874796981</v>
      </c>
      <c r="G12" s="20" t="s">
        <v>422</v>
      </c>
      <c r="H12" s="3">
        <f>1.94/SQRT(H3)</f>
        <v>0.10267568806084285</v>
      </c>
      <c r="J12" s="2">
        <f t="shared" si="8"/>
        <v>-0.93750729420291545</v>
      </c>
      <c r="K12">
        <f t="shared" si="7"/>
        <v>0.17424883673770933</v>
      </c>
      <c r="L12" s="27">
        <f t="shared" si="9"/>
        <v>2.463071508301895E-2</v>
      </c>
      <c r="N12" s="2">
        <f t="shared" si="0"/>
        <v>0.16818931049444824</v>
      </c>
      <c r="O12" s="3">
        <f t="shared" si="1"/>
        <v>3.0690241326280038E-2</v>
      </c>
      <c r="Q12" s="2">
        <f t="shared" si="2"/>
        <v>0.58822055366518411</v>
      </c>
      <c r="R12">
        <f t="shared" si="3"/>
        <v>0.25219555912859543</v>
      </c>
      <c r="S12" s="3">
        <f t="shared" si="4"/>
        <v>5.3316007307867147E-2</v>
      </c>
    </row>
    <row r="13" spans="1:19" x14ac:dyDescent="0.25">
      <c r="A13" s="2">
        <v>40</v>
      </c>
      <c r="B13">
        <f>COUNTIF(Sort!$F$2:$F$366, A13)</f>
        <v>19</v>
      </c>
      <c r="C13">
        <f>SUM($B$3:B13)</f>
        <v>90</v>
      </c>
      <c r="D13">
        <f t="shared" si="5"/>
        <v>0.25210084033613445</v>
      </c>
      <c r="E13" s="3">
        <f t="shared" si="6"/>
        <v>297.22583935534999</v>
      </c>
      <c r="G13" s="20" t="s">
        <v>423</v>
      </c>
      <c r="H13" s="3">
        <f>MAX(O3:O56)</f>
        <v>7.3603806132901517E-2</v>
      </c>
      <c r="J13" s="2">
        <f t="shared" si="8"/>
        <v>-0.74830994879283019</v>
      </c>
      <c r="K13">
        <f t="shared" si="7"/>
        <v>0.22713661250045</v>
      </c>
      <c r="L13" s="27">
        <f t="shared" si="9"/>
        <v>2.4964227835684444E-2</v>
      </c>
      <c r="N13" s="2">
        <f t="shared" si="0"/>
        <v>0.21106686628237784</v>
      </c>
      <c r="O13" s="3">
        <f t="shared" si="1"/>
        <v>4.1033974053756611E-2</v>
      </c>
      <c r="Q13" s="2">
        <f t="shared" si="2"/>
        <v>0.59748295833809451</v>
      </c>
      <c r="R13">
        <f t="shared" si="3"/>
        <v>0.28835008469352119</v>
      </c>
      <c r="S13" s="3">
        <f t="shared" si="4"/>
        <v>3.6249244357386745E-2</v>
      </c>
    </row>
    <row r="14" spans="1:19" x14ac:dyDescent="0.25">
      <c r="A14" s="2">
        <v>41</v>
      </c>
      <c r="B14">
        <f>COUNTIF(Sort!$F$2:$F$366, A14)</f>
        <v>24</v>
      </c>
      <c r="C14">
        <f>SUM($B$3:B14)</f>
        <v>114</v>
      </c>
      <c r="D14">
        <f t="shared" si="5"/>
        <v>0.31932773109243695</v>
      </c>
      <c r="E14" s="3">
        <f t="shared" si="6"/>
        <v>209.59442600569642</v>
      </c>
      <c r="G14" s="20" t="s">
        <v>424</v>
      </c>
      <c r="H14" s="27">
        <f>MAX(L3:L56)</f>
        <v>3.2983717687243952E-2</v>
      </c>
      <c r="J14" s="2">
        <f t="shared" si="8"/>
        <v>-0.55911260338274493</v>
      </c>
      <c r="K14">
        <f t="shared" si="7"/>
        <v>0.28804243689890408</v>
      </c>
      <c r="L14" s="27">
        <f t="shared" si="9"/>
        <v>3.1285294193532875E-2</v>
      </c>
      <c r="N14" s="2">
        <f t="shared" si="0"/>
        <v>0.26162891019687756</v>
      </c>
      <c r="O14" s="3">
        <f t="shared" si="1"/>
        <v>5.7698820895559388E-2</v>
      </c>
      <c r="Q14" s="2">
        <f t="shared" si="2"/>
        <v>0.60653701812859651</v>
      </c>
      <c r="R14">
        <f t="shared" si="3"/>
        <v>0.33061053178322136</v>
      </c>
      <c r="S14" s="3">
        <f t="shared" si="4"/>
        <v>1.1282800690784411E-2</v>
      </c>
    </row>
    <row r="15" spans="1:19" x14ac:dyDescent="0.25">
      <c r="A15" s="2">
        <v>42</v>
      </c>
      <c r="B15">
        <f>COUNTIF(Sort!$F$2:$F$366, A15)</f>
        <v>24</v>
      </c>
      <c r="C15">
        <f>SUM($B$3:B15)</f>
        <v>138</v>
      </c>
      <c r="D15">
        <f t="shared" si="5"/>
        <v>0.38655462184873951</v>
      </c>
      <c r="E15" s="3">
        <f t="shared" si="6"/>
        <v>91.745686509898093</v>
      </c>
      <c r="G15" s="20" t="s">
        <v>425</v>
      </c>
      <c r="H15" s="26">
        <f>MAX(S3:S56)</f>
        <v>0.10492972727496307</v>
      </c>
      <c r="J15" s="2">
        <f t="shared" si="8"/>
        <v>-0.36991525797265967</v>
      </c>
      <c r="K15">
        <f t="shared" si="7"/>
        <v>0.35572281619422375</v>
      </c>
      <c r="L15" s="27">
        <f t="shared" si="9"/>
        <v>3.0831805654515765E-2</v>
      </c>
      <c r="N15" s="2">
        <f t="shared" si="0"/>
        <v>0.32006068336383275</v>
      </c>
      <c r="O15" s="3">
        <f t="shared" si="1"/>
        <v>6.6493938484906756E-2</v>
      </c>
      <c r="Q15" s="2">
        <f t="shared" si="2"/>
        <v>0.61538741946441178</v>
      </c>
      <c r="R15">
        <f t="shared" si="3"/>
        <v>0.37912603058394856</v>
      </c>
      <c r="S15" s="3">
        <f t="shared" si="4"/>
        <v>7.4285912647909513E-3</v>
      </c>
    </row>
    <row r="16" spans="1:19" ht="15.75" thickBot="1" x14ac:dyDescent="0.3">
      <c r="A16" s="2">
        <v>43</v>
      </c>
      <c r="B16">
        <f>COUNTIF(Sort!$F$2:$F$366, A16)</f>
        <v>26</v>
      </c>
      <c r="C16">
        <f>SUM($B$3:B16)</f>
        <v>164</v>
      </c>
      <c r="D16">
        <f t="shared" si="5"/>
        <v>0.45938375350140054</v>
      </c>
      <c r="E16" s="3">
        <f t="shared" si="6"/>
        <v>23.72169259860808</v>
      </c>
      <c r="G16" s="28" t="s">
        <v>447</v>
      </c>
      <c r="H16" s="24" t="s">
        <v>415</v>
      </c>
      <c r="J16" s="2">
        <f t="shared" si="8"/>
        <v>-0.18071791256257444</v>
      </c>
      <c r="K16">
        <f t="shared" si="7"/>
        <v>0.42829449904749184</v>
      </c>
      <c r="L16" s="27">
        <f t="shared" si="9"/>
        <v>3.1089254453908699E-2</v>
      </c>
      <c r="N16" s="2">
        <f t="shared" si="0"/>
        <v>0.38604626061607161</v>
      </c>
      <c r="O16" s="3">
        <f t="shared" si="1"/>
        <v>7.3337492885328925E-2</v>
      </c>
      <c r="Q16" s="2">
        <f t="shared" si="2"/>
        <v>0.62403874335860221</v>
      </c>
      <c r="R16">
        <f t="shared" si="3"/>
        <v>0.43364475716457779</v>
      </c>
      <c r="S16" s="3">
        <f t="shared" si="4"/>
        <v>2.573899633682275E-2</v>
      </c>
    </row>
    <row r="17" spans="1:19" x14ac:dyDescent="0.25">
      <c r="A17" s="2">
        <v>44</v>
      </c>
      <c r="B17">
        <f>COUNTIF(Sort!$F$2:$F$366, A17)</f>
        <v>26</v>
      </c>
      <c r="C17">
        <f>SUM($B$3:B17)</f>
        <v>190</v>
      </c>
      <c r="D17">
        <f t="shared" si="5"/>
        <v>0.53221288515406162</v>
      </c>
      <c r="E17" s="3">
        <f t="shared" si="6"/>
        <v>5.2224811493224374E-2</v>
      </c>
      <c r="J17" s="2">
        <f t="shared" si="8"/>
        <v>8.4794328475107927E-3</v>
      </c>
      <c r="K17">
        <f t="shared" si="7"/>
        <v>0.50338276373942215</v>
      </c>
      <c r="L17" s="27">
        <f t="shared" si="9"/>
        <v>2.8830121414639476E-2</v>
      </c>
      <c r="N17" s="2">
        <f t="shared" si="0"/>
        <v>0.4586090790211601</v>
      </c>
      <c r="O17" s="3">
        <f t="shared" si="1"/>
        <v>7.3603806132901517E-2</v>
      </c>
      <c r="Q17" s="2">
        <f t="shared" si="2"/>
        <v>0.63249546778072663</v>
      </c>
      <c r="R17">
        <f t="shared" si="3"/>
        <v>0.49338635677307341</v>
      </c>
      <c r="S17" s="3">
        <f t="shared" si="4"/>
        <v>3.8826528380988212E-2</v>
      </c>
    </row>
    <row r="18" spans="1:19" x14ac:dyDescent="0.25">
      <c r="A18" s="2">
        <v>45</v>
      </c>
      <c r="B18">
        <f>COUNTIF(Sort!$F$2:$F$366, A18)</f>
        <v>27</v>
      </c>
      <c r="C18">
        <f>SUM($B$3:B18)</f>
        <v>217</v>
      </c>
      <c r="D18">
        <f t="shared" si="5"/>
        <v>0.60784313725490191</v>
      </c>
      <c r="E18" s="3">
        <f t="shared" si="6"/>
        <v>29.474401525316001</v>
      </c>
      <c r="J18" s="2">
        <f t="shared" si="8"/>
        <v>0.19767677825759603</v>
      </c>
      <c r="K18">
        <f t="shared" si="7"/>
        <v>0.57835102027528262</v>
      </c>
      <c r="L18" s="27">
        <f t="shared" si="9"/>
        <v>2.9492116979619287E-2</v>
      </c>
      <c r="N18" s="2">
        <f t="shared" si="0"/>
        <v>0.53599137940706876</v>
      </c>
      <c r="O18" s="3">
        <f t="shared" si="1"/>
        <v>7.1851757847833153E-2</v>
      </c>
      <c r="Q18" s="2">
        <f t="shared" si="2"/>
        <v>0.64076196997466017</v>
      </c>
      <c r="R18">
        <f t="shared" si="3"/>
        <v>0.55694549752058709</v>
      </c>
      <c r="S18" s="3">
        <f t="shared" si="4"/>
        <v>5.0897639734314826E-2</v>
      </c>
    </row>
    <row r="19" spans="1:19" x14ac:dyDescent="0.25">
      <c r="A19" s="2">
        <v>46</v>
      </c>
      <c r="B19">
        <f>COUNTIF(Sort!$F$2:$F$366, A19)</f>
        <v>26</v>
      </c>
      <c r="C19">
        <f>SUM($B$3:B19)</f>
        <v>243</v>
      </c>
      <c r="D19">
        <f t="shared" si="5"/>
        <v>0.68067226890756305</v>
      </c>
      <c r="E19" s="3">
        <f t="shared" si="6"/>
        <v>108.71328923726352</v>
      </c>
      <c r="J19" s="2">
        <f t="shared" si="8"/>
        <v>0.38687412366768126</v>
      </c>
      <c r="K19">
        <f t="shared" si="7"/>
        <v>0.65057530065008307</v>
      </c>
      <c r="L19" s="27">
        <f t="shared" si="9"/>
        <v>3.0096968257479983E-2</v>
      </c>
      <c r="N19" s="2">
        <f t="shared" si="0"/>
        <v>0.61562480362128091</v>
      </c>
      <c r="O19" s="3">
        <f t="shared" si="1"/>
        <v>6.5047465286282136E-2</v>
      </c>
      <c r="Q19" s="2">
        <f t="shared" si="2"/>
        <v>0.6488425287242785</v>
      </c>
      <c r="R19">
        <f t="shared" si="3"/>
        <v>0.62226834864188052</v>
      </c>
      <c r="S19" s="3">
        <f t="shared" si="4"/>
        <v>5.840392026568253E-2</v>
      </c>
    </row>
    <row r="20" spans="1:19" x14ac:dyDescent="0.25">
      <c r="A20" s="2">
        <v>47</v>
      </c>
      <c r="B20">
        <f>COUNTIF(Sort!$F$2:$F$366, A20)</f>
        <v>25</v>
      </c>
      <c r="C20">
        <f>SUM($B$3:B20)</f>
        <v>268</v>
      </c>
      <c r="D20">
        <f t="shared" si="5"/>
        <v>0.75070028011204482</v>
      </c>
      <c r="E20" s="3">
        <f t="shared" si="6"/>
        <v>231.77290524052756</v>
      </c>
      <c r="J20" s="2">
        <f t="shared" si="8"/>
        <v>0.57607146907776652</v>
      </c>
      <c r="K20">
        <f t="shared" si="7"/>
        <v>0.71771656242480086</v>
      </c>
      <c r="L20" s="27">
        <f t="shared" si="9"/>
        <v>3.2983717687243952E-2</v>
      </c>
      <c r="N20" s="2">
        <f t="shared" si="0"/>
        <v>0.6942497552943343</v>
      </c>
      <c r="O20" s="3">
        <f t="shared" si="1"/>
        <v>5.6450524817710512E-2</v>
      </c>
      <c r="Q20" s="2">
        <f t="shared" si="2"/>
        <v>0.65674132656817807</v>
      </c>
      <c r="R20">
        <f t="shared" si="3"/>
        <v>0.68674806954910306</v>
      </c>
      <c r="S20" s="3">
        <f t="shared" si="4"/>
        <v>6.3952210562941758E-2</v>
      </c>
    </row>
    <row r="21" spans="1:19" x14ac:dyDescent="0.25">
      <c r="A21" s="2">
        <v>48</v>
      </c>
      <c r="B21">
        <f>COUNTIF(Sort!$F$2:$F$366, A21)</f>
        <v>12</v>
      </c>
      <c r="C21">
        <f>SUM($B$3:B21)</f>
        <v>280</v>
      </c>
      <c r="D21">
        <f t="shared" si="5"/>
        <v>0.78431372549019607</v>
      </c>
      <c r="E21" s="3">
        <f t="shared" si="6"/>
        <v>196.32662476755405</v>
      </c>
      <c r="J21" s="2">
        <f t="shared" si="8"/>
        <v>0.76526881448785178</v>
      </c>
      <c r="K21">
        <f t="shared" si="7"/>
        <v>0.77794425497278841</v>
      </c>
      <c r="L21" s="27">
        <f t="shared" si="9"/>
        <v>6.3694705174076605E-3</v>
      </c>
      <c r="N21" s="2">
        <f t="shared" si="0"/>
        <v>0.76822596481852057</v>
      </c>
      <c r="O21" s="3">
        <f t="shared" si="1"/>
        <v>1.60877606716755E-2</v>
      </c>
      <c r="Q21" s="2">
        <f t="shared" si="2"/>
        <v>0.66446245196457965</v>
      </c>
      <c r="R21">
        <f t="shared" si="3"/>
        <v>0.74747326224773247</v>
      </c>
      <c r="S21" s="3">
        <f t="shared" si="4"/>
        <v>3.6840463242463595E-2</v>
      </c>
    </row>
    <row r="22" spans="1:19" x14ac:dyDescent="0.25">
      <c r="A22" s="2">
        <v>49</v>
      </c>
      <c r="B22">
        <f>COUNTIF(Sort!$F$2:$F$366, A22)</f>
        <v>13</v>
      </c>
      <c r="C22">
        <f>SUM($B$3:B22)</f>
        <v>293</v>
      </c>
      <c r="D22">
        <f t="shared" si="5"/>
        <v>0.82072829131652658</v>
      </c>
      <c r="E22" s="3">
        <f t="shared" si="6"/>
        <v>330.85244293795949</v>
      </c>
      <c r="J22" s="2">
        <f t="shared" si="8"/>
        <v>0.95446615989793704</v>
      </c>
      <c r="K22">
        <f t="shared" si="7"/>
        <v>0.83007613458690677</v>
      </c>
      <c r="L22" s="27">
        <f t="shared" si="9"/>
        <v>9.347843270380185E-3</v>
      </c>
      <c r="N22" s="2">
        <f t="shared" si="0"/>
        <v>0.8340311811720944</v>
      </c>
      <c r="O22" s="3">
        <f t="shared" si="1"/>
        <v>1.3302889855567823E-2</v>
      </c>
      <c r="Q22" s="2">
        <f t="shared" si="2"/>
        <v>0.67200990140753492</v>
      </c>
      <c r="R22">
        <f t="shared" si="3"/>
        <v>0.80162692521918255</v>
      </c>
      <c r="S22" s="3">
        <f t="shared" si="4"/>
        <v>1.910136609734403E-2</v>
      </c>
    </row>
    <row r="23" spans="1:19" x14ac:dyDescent="0.25">
      <c r="A23" s="2">
        <v>50</v>
      </c>
      <c r="B23">
        <f>COUNTIF(Sort!$F$2:$F$366, A23)</f>
        <v>20</v>
      </c>
      <c r="C23">
        <f>SUM($B$3:B23)</f>
        <v>313</v>
      </c>
      <c r="D23">
        <f t="shared" si="5"/>
        <v>0.87675070028011204</v>
      </c>
      <c r="E23" s="3">
        <f t="shared" si="6"/>
        <v>730.79647545292619</v>
      </c>
      <c r="J23" s="2">
        <f t="shared" si="8"/>
        <v>1.1436635053080222</v>
      </c>
      <c r="K23">
        <f t="shared" si="7"/>
        <v>0.87361839306566047</v>
      </c>
      <c r="L23" s="27">
        <f t="shared" si="9"/>
        <v>3.1323072144515685E-3</v>
      </c>
      <c r="N23" s="2">
        <f t="shared" si="0"/>
        <v>0.88886996170857524</v>
      </c>
      <c r="O23" s="3">
        <f t="shared" si="1"/>
        <v>1.2119261428463202E-2</v>
      </c>
      <c r="Q23" s="2">
        <f t="shared" si="2"/>
        <v>0.6793875814955328</v>
      </c>
      <c r="R23">
        <f t="shared" si="3"/>
        <v>0.84697348566596686</v>
      </c>
      <c r="S23" s="3">
        <f t="shared" si="4"/>
        <v>2.9777214614145175E-2</v>
      </c>
    </row>
    <row r="24" spans="1:19" x14ac:dyDescent="0.25">
      <c r="A24" s="2">
        <v>51</v>
      </c>
      <c r="B24">
        <f>COUNTIF(Sort!$F$2:$F$366, A24)</f>
        <v>14</v>
      </c>
      <c r="C24">
        <f>SUM($B$3:B24)</f>
        <v>327</v>
      </c>
      <c r="D24">
        <f t="shared" si="5"/>
        <v>0.91596638655462181</v>
      </c>
      <c r="E24" s="3">
        <f t="shared" si="6"/>
        <v>694.81243477783266</v>
      </c>
      <c r="J24" s="2">
        <f t="shared" si="8"/>
        <v>1.3328608507181074</v>
      </c>
      <c r="K24">
        <f t="shared" si="7"/>
        <v>0.90871126395383062</v>
      </c>
      <c r="L24" s="27">
        <f t="shared" si="9"/>
        <v>7.2551226007911973E-3</v>
      </c>
      <c r="N24" s="2">
        <f t="shared" si="0"/>
        <v>0.93123253081332802</v>
      </c>
      <c r="O24" s="3">
        <f t="shared" si="1"/>
        <v>1.5266144258706205E-2</v>
      </c>
      <c r="Q24" s="2">
        <f t="shared" si="2"/>
        <v>0.68659931095357429</v>
      </c>
      <c r="R24">
        <f t="shared" si="3"/>
        <v>0.88230588684137734</v>
      </c>
      <c r="S24" s="3">
        <f t="shared" si="4"/>
        <v>3.3660499713244474E-2</v>
      </c>
    </row>
    <row r="25" spans="1:19" x14ac:dyDescent="0.25">
      <c r="A25" s="2">
        <v>52</v>
      </c>
      <c r="B25">
        <f>COUNTIF(Sort!$F$2:$F$366, A25)</f>
        <v>18</v>
      </c>
      <c r="C25">
        <f>SUM($B$3:B25)</f>
        <v>345</v>
      </c>
      <c r="D25">
        <f t="shared" si="5"/>
        <v>0.96638655462184875</v>
      </c>
      <c r="E25" s="3">
        <f t="shared" si="6"/>
        <v>1164.9437186639361</v>
      </c>
      <c r="J25" s="2">
        <f t="shared" si="8"/>
        <v>1.5220581961281927</v>
      </c>
      <c r="K25">
        <f t="shared" si="7"/>
        <v>0.93600275031327795</v>
      </c>
      <c r="L25" s="27">
        <f t="shared" si="9"/>
        <v>3.0383804308570794E-2</v>
      </c>
      <c r="N25" s="2">
        <f t="shared" si="0"/>
        <v>0.96120088878152943</v>
      </c>
      <c r="O25" s="3">
        <f t="shared" si="1"/>
        <v>5.1856658403193201E-3</v>
      </c>
      <c r="Q25" s="2">
        <f t="shared" si="2"/>
        <v>0.69364882260976479</v>
      </c>
      <c r="R25">
        <f t="shared" si="3"/>
        <v>0.90769047554717652</v>
      </c>
      <c r="S25" s="3">
        <f t="shared" si="4"/>
        <v>5.8696079074672225E-2</v>
      </c>
    </row>
    <row r="26" spans="1:19" x14ac:dyDescent="0.25">
      <c r="A26" s="2">
        <v>53</v>
      </c>
      <c r="B26">
        <f>COUNTIF(Sort!$F$2:$F$366, A26)</f>
        <v>7</v>
      </c>
      <c r="C26">
        <f>SUM($B$3:B26)</f>
        <v>352</v>
      </c>
      <c r="D26">
        <f t="shared" si="5"/>
        <v>0.98599439775910369</v>
      </c>
      <c r="E26" s="3">
        <f t="shared" si="6"/>
        <v>572.6611193497007</v>
      </c>
      <c r="J26" s="2">
        <f t="shared" si="8"/>
        <v>1.711255541538278</v>
      </c>
      <c r="K26">
        <f t="shared" si="7"/>
        <v>0.95648302519999284</v>
      </c>
      <c r="L26" s="27">
        <f t="shared" si="9"/>
        <v>2.9511372559110849E-2</v>
      </c>
      <c r="N26" s="2">
        <f t="shared" si="0"/>
        <v>0.98034696726615511</v>
      </c>
      <c r="O26" s="3">
        <f t="shared" si="1"/>
        <v>5.6474304929485797E-3</v>
      </c>
      <c r="Q26" s="2">
        <f t="shared" si="2"/>
        <v>0.700539765327444</v>
      </c>
      <c r="R26">
        <f t="shared" si="3"/>
        <v>0.92438552687841302</v>
      </c>
      <c r="S26" s="3">
        <f t="shared" si="4"/>
        <v>6.1608870880690669E-2</v>
      </c>
    </row>
    <row r="27" spans="1:19" x14ac:dyDescent="0.25">
      <c r="A27" s="2">
        <v>54</v>
      </c>
      <c r="B27">
        <f>COUNTIF(Sort!$F$2:$F$366, A27)</f>
        <v>1</v>
      </c>
      <c r="C27">
        <f>SUM($B$3:B27)</f>
        <v>353</v>
      </c>
      <c r="D27">
        <f t="shared" si="5"/>
        <v>0.98879551820728295</v>
      </c>
      <c r="E27" s="3">
        <f t="shared" si="6"/>
        <v>100.89836719001326</v>
      </c>
      <c r="J27" s="2">
        <f t="shared" si="8"/>
        <v>1.9004528869483632</v>
      </c>
      <c r="K27">
        <f t="shared" si="7"/>
        <v>0.97131314394744295</v>
      </c>
      <c r="L27" s="27">
        <f t="shared" si="9"/>
        <v>1.7482374259840006E-2</v>
      </c>
      <c r="N27" s="2">
        <f t="shared" si="0"/>
        <v>0.99121940190750601</v>
      </c>
      <c r="O27" s="3">
        <f t="shared" si="1"/>
        <v>2.4238837002230618E-3</v>
      </c>
      <c r="Q27" s="2">
        <f t="shared" si="2"/>
        <v>0.70727570589385724</v>
      </c>
      <c r="R27">
        <f t="shared" si="3"/>
        <v>0.93443066270477626</v>
      </c>
      <c r="S27" s="3">
        <f t="shared" si="4"/>
        <v>5.4364855502506693E-2</v>
      </c>
    </row>
    <row r="28" spans="1:19" x14ac:dyDescent="0.25">
      <c r="A28" s="2">
        <v>55</v>
      </c>
      <c r="B28">
        <f>COUNTIF(Sort!$F$2:$F$366, A28)</f>
        <v>2</v>
      </c>
      <c r="C28">
        <f>SUM($B$3:B28)</f>
        <v>355</v>
      </c>
      <c r="D28">
        <f t="shared" si="5"/>
        <v>0.99439775910364148</v>
      </c>
      <c r="E28" s="3">
        <f t="shared" si="6"/>
        <v>243.97600608870999</v>
      </c>
      <c r="J28" s="2">
        <f t="shared" si="8"/>
        <v>2.0896502323584483</v>
      </c>
      <c r="K28">
        <f t="shared" si="7"/>
        <v>0.98167538467125248</v>
      </c>
      <c r="L28" s="27">
        <f t="shared" si="9"/>
        <v>1.2722374432388994E-2</v>
      </c>
      <c r="N28" s="2">
        <f t="shared" si="0"/>
        <v>0.99660888490758071</v>
      </c>
      <c r="O28" s="3">
        <f t="shared" si="1"/>
        <v>2.211125803939229E-3</v>
      </c>
      <c r="Q28" s="2">
        <f t="shared" si="2"/>
        <v>0.71386013086634248</v>
      </c>
      <c r="R28">
        <f t="shared" si="3"/>
        <v>0.94005913409933317</v>
      </c>
      <c r="S28" s="3">
        <f t="shared" si="4"/>
        <v>5.4338625004308305E-2</v>
      </c>
    </row>
    <row r="29" spans="1:19" x14ac:dyDescent="0.25">
      <c r="A29" s="2">
        <v>56</v>
      </c>
      <c r="B29">
        <f>COUNTIF(Sort!$F$2:$F$366, A29)</f>
        <v>1</v>
      </c>
      <c r="C29">
        <f>SUM($B$3:B29)</f>
        <v>356</v>
      </c>
      <c r="D29">
        <f t="shared" si="5"/>
        <v>0.99719887955182074</v>
      </c>
      <c r="E29" s="3">
        <f t="shared" si="6"/>
        <v>145.07763889869673</v>
      </c>
      <c r="J29" s="2">
        <f t="shared" si="8"/>
        <v>2.2788475777685337</v>
      </c>
      <c r="K29">
        <f t="shared" si="7"/>
        <v>0.98866193622956267</v>
      </c>
      <c r="L29" s="27">
        <f t="shared" si="9"/>
        <v>8.5369433222580726E-3</v>
      </c>
      <c r="N29" s="2">
        <f t="shared" si="0"/>
        <v>0.99889359550152579</v>
      </c>
      <c r="O29" s="3">
        <f t="shared" si="1"/>
        <v>1.6947159497050501E-3</v>
      </c>
      <c r="Q29" s="2">
        <f t="shared" si="2"/>
        <v>0.72029644837699003</v>
      </c>
      <c r="R29">
        <f t="shared" si="3"/>
        <v>0.94317416607661875</v>
      </c>
      <c r="S29" s="3">
        <f t="shared" si="4"/>
        <v>5.4024713475201991E-2</v>
      </c>
    </row>
    <row r="30" spans="1:19" ht="15.75" thickBot="1" x14ac:dyDescent="0.3">
      <c r="A30" s="2">
        <v>57</v>
      </c>
      <c r="B30">
        <f>COUNTIF(Sort!$F$2:$F$366, A30)</f>
        <v>1</v>
      </c>
      <c r="C30">
        <f>SUM($B$3:B30)</f>
        <v>357</v>
      </c>
      <c r="D30">
        <f t="shared" si="5"/>
        <v>1</v>
      </c>
      <c r="E30" s="3">
        <f t="shared" si="6"/>
        <v>170.16727475303847</v>
      </c>
      <c r="J30" s="22">
        <f t="shared" si="8"/>
        <v>2.4680449231786188</v>
      </c>
      <c r="K30" s="23">
        <f t="shared" si="7"/>
        <v>0.9932073365438191</v>
      </c>
      <c r="L30" s="29">
        <f t="shared" si="9"/>
        <v>6.7926634561809029E-3</v>
      </c>
      <c r="N30" s="22">
        <f t="shared" si="0"/>
        <v>0.99970288863133006</v>
      </c>
      <c r="O30" s="24">
        <f t="shared" si="1"/>
        <v>2.9711136866994448E-4</v>
      </c>
      <c r="Q30" s="22">
        <f t="shared" si="2"/>
        <v>0.72658798989670959</v>
      </c>
      <c r="R30" s="23">
        <f t="shared" si="3"/>
        <v>0.94507990888440607</v>
      </c>
      <c r="S30" s="24">
        <f t="shared" si="4"/>
        <v>5.4920091115593928E-2</v>
      </c>
    </row>
    <row r="31" spans="1:19" ht="15.75" thickBot="1" x14ac:dyDescent="0.3">
      <c r="A31" s="22" t="str">
        <v>-</v>
      </c>
      <c r="B31" s="23">
        <f>COUNTIF(Sort!$F$2:$F$366, A31)</f>
        <v>8</v>
      </c>
      <c r="C31" s="23"/>
      <c r="D31" s="23"/>
      <c r="E31" s="24"/>
    </row>
  </sheetData>
  <mergeCells count="3">
    <mergeCell ref="J1:L1"/>
    <mergeCell ref="N1:O1"/>
    <mergeCell ref="Q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B1D7-042E-4C91-B072-4C9C4D40D5F8}">
  <dimension ref="A1:S20"/>
  <sheetViews>
    <sheetView topLeftCell="C1" workbookViewId="0">
      <selection activeCell="K27" sqref="K27"/>
    </sheetView>
  </sheetViews>
  <sheetFormatPr defaultRowHeight="15" x14ac:dyDescent="0.25"/>
  <cols>
    <col min="3" max="3" width="13.85546875" customWidth="1"/>
    <col min="5" max="5" width="15.28515625" customWidth="1"/>
    <col min="7" max="7" width="27.85546875" customWidth="1"/>
    <col min="8" max="8" width="13.42578125" customWidth="1"/>
    <col min="10" max="10" width="17.42578125" customWidth="1"/>
    <col min="11" max="11" width="13.85546875" customWidth="1"/>
    <col min="12" max="12" width="10.5703125" bestFit="1" customWidth="1"/>
    <col min="14" max="15" width="13.7109375" customWidth="1"/>
    <col min="17" max="17" width="13.7109375" customWidth="1"/>
    <col min="18" max="18" width="21" customWidth="1"/>
  </cols>
  <sheetData>
    <row r="1" spans="1:19" x14ac:dyDescent="0.25">
      <c r="A1" s="16" t="s">
        <v>402</v>
      </c>
      <c r="B1" s="16"/>
      <c r="C1" s="16"/>
      <c r="D1" s="16"/>
      <c r="E1" s="16"/>
      <c r="J1" s="70" t="s">
        <v>415</v>
      </c>
      <c r="K1" s="71"/>
      <c r="L1" s="74"/>
      <c r="N1" s="70" t="s">
        <v>428</v>
      </c>
      <c r="O1" s="74"/>
      <c r="Q1" s="70" t="s">
        <v>429</v>
      </c>
      <c r="R1" s="71"/>
      <c r="S1" s="74"/>
    </row>
    <row r="2" spans="1:19" ht="15.75" thickBot="1" x14ac:dyDescent="0.3">
      <c r="A2" s="16" t="s">
        <v>412</v>
      </c>
      <c r="B2" s="16" t="s">
        <v>399</v>
      </c>
      <c r="C2" s="16" t="s">
        <v>454</v>
      </c>
      <c r="D2" s="16" t="s">
        <v>421</v>
      </c>
      <c r="E2" s="16" t="s">
        <v>453</v>
      </c>
      <c r="J2" s="20" t="s">
        <v>430</v>
      </c>
      <c r="K2" s="16" t="s">
        <v>426</v>
      </c>
      <c r="L2" s="21" t="s">
        <v>427</v>
      </c>
      <c r="N2" s="20" t="s">
        <v>455</v>
      </c>
      <c r="O2" s="21" t="s">
        <v>427</v>
      </c>
      <c r="Q2" s="20" t="s">
        <v>456</v>
      </c>
      <c r="R2" s="16" t="s">
        <v>457</v>
      </c>
      <c r="S2" s="21" t="s">
        <v>427</v>
      </c>
    </row>
    <row r="3" spans="1:19" x14ac:dyDescent="0.25">
      <c r="A3" s="2" cm="1">
        <f t="array" ref="A3:A20">_xlfn._xlws.SORT(_xlfn.UNIQUE(Sort!$G$2:$G$366))</f>
        <v>3</v>
      </c>
      <c r="B3">
        <f>COUNTIF(Sort!$G$2:$G$366, A3)</f>
        <v>1</v>
      </c>
      <c r="C3">
        <f>SUM($B$3:B3)</f>
        <v>1</v>
      </c>
      <c r="D3">
        <f t="shared" ref="D3:D19" si="0">C3/$H$3</f>
        <v>2.840909090909091E-3</v>
      </c>
      <c r="E3" s="3">
        <f t="shared" ref="E3:E19" si="1">(A3-$H$4)^2*B3</f>
        <v>54.726368801652903</v>
      </c>
      <c r="G3" s="4" t="s">
        <v>408</v>
      </c>
      <c r="H3" s="25">
        <f>SUMIF($A$3:$A$100,"&lt;&gt;-",$B$3:$B$100)</f>
        <v>352</v>
      </c>
      <c r="J3" s="2">
        <f>(A3-$H$4)/$H$6</f>
        <v>-2.6909328277226456</v>
      </c>
      <c r="K3">
        <f>_xlfn.NORM.S.DIST(J3,TRUE)</f>
        <v>3.5626269947015908E-3</v>
      </c>
      <c r="L3" s="27">
        <f t="shared" ref="L3:L19" si="2">ABS(K3-D3)</f>
        <v>7.217179037924998E-4</v>
      </c>
      <c r="N3" s="2">
        <f t="shared" ref="N3:N19" si="3">_xlfn.WEIBULL.DIST(A3,$H$7,$H$8,TRUE)</f>
        <v>3.4298693259552314E-3</v>
      </c>
      <c r="O3" s="3">
        <f t="shared" ref="O3:O19" si="4">ABS(D3-N3)</f>
        <v>5.8896023504614045E-4</v>
      </c>
      <c r="Q3" s="2">
        <f t="shared" ref="Q3:Q19" si="5">_xlfn.EXPON.DIST(A3,$H$9,TRUE)</f>
        <v>0.25063162217031981</v>
      </c>
      <c r="R3">
        <f t="shared" ref="R3:R19" si="6">(N3*$H$10)+(Q3*$H$11)</f>
        <v>5.2870219894828152E-2</v>
      </c>
      <c r="S3" s="3">
        <f t="shared" ref="S3:S19" si="7">ABS(D3-R3)</f>
        <v>5.0029310803919064E-2</v>
      </c>
    </row>
    <row r="4" spans="1:19" x14ac:dyDescent="0.25">
      <c r="A4" s="2">
        <v>4</v>
      </c>
      <c r="B4">
        <f>COUNTIF(Sort!$G$2:$G$366, A4)</f>
        <v>4</v>
      </c>
      <c r="C4">
        <f>SUM($B$3:B4)</f>
        <v>5</v>
      </c>
      <c r="D4">
        <f t="shared" si="0"/>
        <v>1.4204545454545454E-2</v>
      </c>
      <c r="E4" s="3">
        <f t="shared" si="1"/>
        <v>163.72365702479343</v>
      </c>
      <c r="G4" s="20" t="s">
        <v>411</v>
      </c>
      <c r="H4" s="3" cm="1">
        <f t="array" ref="H4">SUMPRODUCT(B3:B100,IF(ISNUMBER(A3:A100),A3:A100)) / SUMIFS(B3:B100,A3:A100,"&lt;&gt;-")</f>
        <v>10.397727272727273</v>
      </c>
      <c r="J4" s="2">
        <f t="shared" ref="J4:J19" si="8">(A4-$H$4)/$H$6</f>
        <v>-2.3271815391825643</v>
      </c>
      <c r="K4">
        <f t="shared" ref="K4:K19" si="9">_xlfn.NORM.S.DIST(J4,TRUE)</f>
        <v>9.9778025724141534E-3</v>
      </c>
      <c r="L4" s="27">
        <f t="shared" si="2"/>
        <v>4.2267428821313006E-3</v>
      </c>
      <c r="N4" s="2">
        <f t="shared" si="3"/>
        <v>1.1569538445100428E-2</v>
      </c>
      <c r="O4" s="3">
        <f t="shared" si="4"/>
        <v>2.6350070094450263E-3</v>
      </c>
      <c r="Q4" s="2">
        <f t="shared" si="5"/>
        <v>0.31934482603859371</v>
      </c>
      <c r="R4">
        <f t="shared" si="6"/>
        <v>7.3124595963799083E-2</v>
      </c>
      <c r="S4" s="3">
        <f t="shared" si="7"/>
        <v>5.8920050509253627E-2</v>
      </c>
    </row>
    <row r="5" spans="1:19" x14ac:dyDescent="0.25">
      <c r="A5" s="2">
        <v>5</v>
      </c>
      <c r="B5">
        <f>COUNTIF(Sort!$G$2:$G$366, A5)</f>
        <v>14</v>
      </c>
      <c r="C5">
        <f>SUM($B$3:B5)</f>
        <v>19</v>
      </c>
      <c r="D5">
        <f t="shared" si="0"/>
        <v>5.3977272727272728E-2</v>
      </c>
      <c r="E5" s="3">
        <f t="shared" si="1"/>
        <v>407.89643595041332</v>
      </c>
      <c r="G5" s="20" t="s">
        <v>414</v>
      </c>
      <c r="H5" s="3">
        <f>SUM(E3:E19)/H3</f>
        <v>7.5577221074380168</v>
      </c>
      <c r="J5" s="2">
        <f t="shared" si="8"/>
        <v>-1.9634302506424834</v>
      </c>
      <c r="K5">
        <f t="shared" si="9"/>
        <v>2.4798100844099887E-2</v>
      </c>
      <c r="L5" s="27">
        <f t="shared" si="2"/>
        <v>2.9179171883172841E-2</v>
      </c>
      <c r="N5" s="2">
        <f t="shared" si="3"/>
        <v>2.9532843997181923E-2</v>
      </c>
      <c r="O5" s="3">
        <f t="shared" si="4"/>
        <v>2.4444428730090804E-2</v>
      </c>
      <c r="Q5" s="2">
        <f t="shared" si="5"/>
        <v>0.38175738455602237</v>
      </c>
      <c r="R5">
        <f t="shared" si="6"/>
        <v>9.9977752108950019E-2</v>
      </c>
      <c r="S5" s="3">
        <f t="shared" si="7"/>
        <v>4.6000479381677291E-2</v>
      </c>
    </row>
    <row r="6" spans="1:19" x14ac:dyDescent="0.25">
      <c r="A6" s="2">
        <v>6</v>
      </c>
      <c r="B6">
        <f>COUNTIF(Sort!$G$2:$G$366, A6)</f>
        <v>20</v>
      </c>
      <c r="C6">
        <f>SUM($B$3:B6)</f>
        <v>39</v>
      </c>
      <c r="D6">
        <f t="shared" si="0"/>
        <v>0.11079545454545454</v>
      </c>
      <c r="E6" s="3">
        <f t="shared" si="1"/>
        <v>386.80010330578523</v>
      </c>
      <c r="G6" s="20" t="s">
        <v>413</v>
      </c>
      <c r="H6" s="3">
        <f>SQRT(H5)</f>
        <v>2.7491311550084361</v>
      </c>
      <c r="J6" s="2">
        <f t="shared" si="8"/>
        <v>-1.5996789621024023</v>
      </c>
      <c r="K6">
        <f t="shared" si="9"/>
        <v>5.4834910637751547E-2</v>
      </c>
      <c r="L6" s="27">
        <f t="shared" si="2"/>
        <v>5.5960543907702998E-2</v>
      </c>
      <c r="N6" s="2">
        <f t="shared" si="3"/>
        <v>6.2885208672886744E-2</v>
      </c>
      <c r="O6" s="3">
        <f t="shared" si="4"/>
        <v>4.79102458725678E-2</v>
      </c>
      <c r="Q6" s="2">
        <f t="shared" si="5"/>
        <v>0.43844703430891374</v>
      </c>
      <c r="R6">
        <f t="shared" si="6"/>
        <v>0.13799757380009214</v>
      </c>
      <c r="S6" s="3">
        <f t="shared" si="7"/>
        <v>2.7202119254637599E-2</v>
      </c>
    </row>
    <row r="7" spans="1:19" x14ac:dyDescent="0.25">
      <c r="A7" s="2">
        <v>7</v>
      </c>
      <c r="B7">
        <f>COUNTIF(Sort!$G$2:$G$366, A7)</f>
        <v>12</v>
      </c>
      <c r="C7">
        <f>SUM($B$3:B7)</f>
        <v>51</v>
      </c>
      <c r="D7">
        <f t="shared" si="0"/>
        <v>0.14488636363636365</v>
      </c>
      <c r="E7" s="3">
        <f t="shared" si="1"/>
        <v>138.53460743801656</v>
      </c>
      <c r="G7" s="20" t="s">
        <v>416</v>
      </c>
      <c r="H7" s="26">
        <f>(H6/H4)^-1.086</f>
        <v>4.2406151161391898</v>
      </c>
      <c r="J7" s="2">
        <f t="shared" si="8"/>
        <v>-1.2359276735623212</v>
      </c>
      <c r="K7">
        <f t="shared" si="9"/>
        <v>0.10824272469026609</v>
      </c>
      <c r="L7" s="27">
        <f t="shared" si="2"/>
        <v>3.6643638946097554E-2</v>
      </c>
      <c r="N7" s="2">
        <f t="shared" si="3"/>
        <v>0.11739172378992289</v>
      </c>
      <c r="O7" s="3">
        <f t="shared" si="4"/>
        <v>2.7494639846440752E-2</v>
      </c>
      <c r="Q7" s="2">
        <f t="shared" si="5"/>
        <v>0.48993853642716223</v>
      </c>
      <c r="R7">
        <f t="shared" si="6"/>
        <v>0.19190108631737077</v>
      </c>
      <c r="S7" s="3">
        <f t="shared" si="7"/>
        <v>4.7014722681007121E-2</v>
      </c>
    </row>
    <row r="8" spans="1:19" x14ac:dyDescent="0.25">
      <c r="A8" s="2">
        <v>8</v>
      </c>
      <c r="B8">
        <f>COUNTIF(Sort!$G$2:$G$366, A8)</f>
        <v>30</v>
      </c>
      <c r="C8">
        <f>SUM($B$3:B8)</f>
        <v>81</v>
      </c>
      <c r="D8">
        <f t="shared" si="0"/>
        <v>0.23011363636363635</v>
      </c>
      <c r="E8" s="3">
        <f t="shared" si="1"/>
        <v>172.47288223140507</v>
      </c>
      <c r="G8" s="20" t="s">
        <v>417</v>
      </c>
      <c r="H8" s="26">
        <f>H4/_xlfn.GAMMA(1+(1/H7))</f>
        <v>11.433087055973221</v>
      </c>
      <c r="J8" s="2">
        <f t="shared" si="8"/>
        <v>-0.87217638502224015</v>
      </c>
      <c r="K8">
        <f t="shared" si="9"/>
        <v>0.19155608013528139</v>
      </c>
      <c r="L8" s="27">
        <f t="shared" si="2"/>
        <v>3.8557556228354967E-2</v>
      </c>
      <c r="N8" s="2">
        <f t="shared" si="3"/>
        <v>0.19746908438102145</v>
      </c>
      <c r="O8" s="3">
        <f t="shared" si="4"/>
        <v>3.26445519826149E-2</v>
      </c>
      <c r="Q8" s="2">
        <f t="shared" si="5"/>
        <v>0.53670853415956765</v>
      </c>
      <c r="R8">
        <f t="shared" si="6"/>
        <v>0.26531697433673068</v>
      </c>
      <c r="S8" s="3">
        <f t="shared" si="7"/>
        <v>3.5203337973094329E-2</v>
      </c>
    </row>
    <row r="9" spans="1:19" x14ac:dyDescent="0.25">
      <c r="A9" s="2">
        <v>9</v>
      </c>
      <c r="B9">
        <f>COUNTIF(Sort!$G$2:$G$366, A9)</f>
        <v>34</v>
      </c>
      <c r="C9">
        <f>SUM($B$3:B9)</f>
        <v>115</v>
      </c>
      <c r="D9">
        <f t="shared" si="0"/>
        <v>0.32670454545454547</v>
      </c>
      <c r="E9" s="3">
        <f t="shared" si="1"/>
        <v>66.42381198347114</v>
      </c>
      <c r="G9" s="20" t="s">
        <v>418</v>
      </c>
      <c r="H9" s="3">
        <f>1/H4</f>
        <v>9.6174863387978135E-2</v>
      </c>
      <c r="J9" s="2">
        <f t="shared" si="8"/>
        <v>-0.50842509648215906</v>
      </c>
      <c r="K9">
        <f t="shared" si="9"/>
        <v>0.30557762819378298</v>
      </c>
      <c r="L9" s="27">
        <f t="shared" si="2"/>
        <v>2.112691726076249E-2</v>
      </c>
      <c r="N9" s="2">
        <f t="shared" si="3"/>
        <v>0.3040674415174795</v>
      </c>
      <c r="O9" s="3">
        <f t="shared" si="4"/>
        <v>2.2637103937065972E-2</v>
      </c>
      <c r="Q9" s="2">
        <f t="shared" si="5"/>
        <v>0.57918996503462461</v>
      </c>
      <c r="R9">
        <f t="shared" si="6"/>
        <v>0.35909194622090856</v>
      </c>
      <c r="S9" s="3">
        <f t="shared" si="7"/>
        <v>3.2387400766363095E-2</v>
      </c>
    </row>
    <row r="10" spans="1:19" x14ac:dyDescent="0.25">
      <c r="A10" s="2">
        <v>10</v>
      </c>
      <c r="B10">
        <f>COUNTIF(Sort!$G$2:$G$366, A10)</f>
        <v>48</v>
      </c>
      <c r="C10">
        <f>SUM($B$3:B10)</f>
        <v>163</v>
      </c>
      <c r="D10">
        <f t="shared" si="0"/>
        <v>0.46306818181818182</v>
      </c>
      <c r="E10" s="3">
        <f t="shared" si="1"/>
        <v>7.5929752066115954</v>
      </c>
      <c r="G10" s="20" t="s">
        <v>419</v>
      </c>
      <c r="H10" s="3">
        <v>0.8</v>
      </c>
      <c r="J10" s="2">
        <f t="shared" si="8"/>
        <v>-0.14467380794207793</v>
      </c>
      <c r="K10">
        <f t="shared" si="9"/>
        <v>0.44248420989646275</v>
      </c>
      <c r="L10" s="27">
        <f t="shared" si="2"/>
        <v>2.0583971921719069E-2</v>
      </c>
      <c r="N10" s="2">
        <f t="shared" si="3"/>
        <v>0.43260356104464376</v>
      </c>
      <c r="O10" s="3">
        <f t="shared" si="4"/>
        <v>3.0464620773538065E-2</v>
      </c>
      <c r="Q10" s="2">
        <f t="shared" si="5"/>
        <v>0.61777606844899002</v>
      </c>
      <c r="R10">
        <f t="shared" si="6"/>
        <v>0.46963806252551304</v>
      </c>
      <c r="S10" s="3">
        <f t="shared" si="7"/>
        <v>6.5698807073312215E-3</v>
      </c>
    </row>
    <row r="11" spans="1:19" x14ac:dyDescent="0.25">
      <c r="A11" s="2">
        <v>11</v>
      </c>
      <c r="B11">
        <f>COUNTIF(Sort!$G$2:$G$366, A11)</f>
        <v>76</v>
      </c>
      <c r="C11">
        <f>SUM($B$3:B11)</f>
        <v>239</v>
      </c>
      <c r="D11">
        <f t="shared" si="0"/>
        <v>0.67897727272727271</v>
      </c>
      <c r="E11" s="3">
        <f t="shared" si="1"/>
        <v>27.567665289256141</v>
      </c>
      <c r="G11" s="20" t="s">
        <v>420</v>
      </c>
      <c r="H11" s="3">
        <v>0.2</v>
      </c>
      <c r="J11" s="2">
        <f t="shared" si="8"/>
        <v>0.21907748059800314</v>
      </c>
      <c r="K11">
        <f>_xlfn.NORM.S.DIST(J11,TRUE)</f>
        <v>0.58670515372008814</v>
      </c>
      <c r="L11" s="27">
        <f t="shared" si="2"/>
        <v>9.2272119007184572E-2</v>
      </c>
      <c r="N11" s="2">
        <f t="shared" si="3"/>
        <v>0.57213543807704137</v>
      </c>
      <c r="O11" s="3">
        <f t="shared" si="4"/>
        <v>0.10684183465023134</v>
      </c>
      <c r="Q11" s="2">
        <f t="shared" si="5"/>
        <v>0.65282402578082066</v>
      </c>
      <c r="R11">
        <f t="shared" si="6"/>
        <v>0.58827315561779725</v>
      </c>
      <c r="S11" s="3">
        <f t="shared" si="7"/>
        <v>9.0704117109475457E-2</v>
      </c>
    </row>
    <row r="12" spans="1:19" x14ac:dyDescent="0.25">
      <c r="A12" s="2">
        <v>12</v>
      </c>
      <c r="B12">
        <f>COUNTIF(Sort!$G$2:$G$366, A12)</f>
        <v>47</v>
      </c>
      <c r="C12">
        <f>SUM($B$3:B12)</f>
        <v>286</v>
      </c>
      <c r="D12">
        <f t="shared" si="0"/>
        <v>0.8125</v>
      </c>
      <c r="E12" s="3">
        <f t="shared" si="1"/>
        <v>120.66206095041314</v>
      </c>
      <c r="G12" s="20" t="s">
        <v>422</v>
      </c>
      <c r="H12" s="3">
        <f>1.94/SQRT(H3)</f>
        <v>0.10340234743247105</v>
      </c>
      <c r="J12" s="2">
        <f t="shared" si="8"/>
        <v>0.58282876913808424</v>
      </c>
      <c r="K12">
        <f t="shared" si="9"/>
        <v>0.71999571203109936</v>
      </c>
      <c r="L12" s="27">
        <f t="shared" si="2"/>
        <v>9.2504287968900645E-2</v>
      </c>
      <c r="N12" s="2">
        <f t="shared" si="3"/>
        <v>0.70706408360930217</v>
      </c>
      <c r="O12" s="3">
        <f t="shared" si="4"/>
        <v>0.10543591639069783</v>
      </c>
      <c r="Q12" s="2">
        <f t="shared" si="5"/>
        <v>0.68465826672354568</v>
      </c>
      <c r="R12">
        <f t="shared" si="6"/>
        <v>0.70258292023215085</v>
      </c>
      <c r="S12" s="3">
        <f t="shared" si="7"/>
        <v>0.10991707976784915</v>
      </c>
    </row>
    <row r="13" spans="1:19" x14ac:dyDescent="0.25">
      <c r="A13" s="2">
        <v>13</v>
      </c>
      <c r="B13">
        <f>COUNTIF(Sort!$G$2:$G$366, A13)</f>
        <v>28</v>
      </c>
      <c r="C13">
        <f>SUM($B$3:B13)</f>
        <v>314</v>
      </c>
      <c r="D13">
        <f t="shared" si="0"/>
        <v>0.89204545454545459</v>
      </c>
      <c r="E13" s="3">
        <f t="shared" si="1"/>
        <v>189.61105371900817</v>
      </c>
      <c r="G13" s="20" t="s">
        <v>423</v>
      </c>
      <c r="H13" s="3">
        <f>MAX(O3:O56)</f>
        <v>0.10684183465023134</v>
      </c>
      <c r="J13" s="2">
        <f t="shared" si="8"/>
        <v>0.94658005767816533</v>
      </c>
      <c r="K13">
        <f t="shared" si="9"/>
        <v>0.82807359508892198</v>
      </c>
      <c r="L13" s="27">
        <f t="shared" si="2"/>
        <v>6.3971859456532609E-2</v>
      </c>
      <c r="N13" s="2">
        <f t="shared" si="3"/>
        <v>0.82165122018183545</v>
      </c>
      <c r="O13" s="3">
        <f t="shared" si="4"/>
        <v>7.0394234363619135E-2</v>
      </c>
      <c r="Q13" s="2">
        <f t="shared" si="5"/>
        <v>0.71357347244593694</v>
      </c>
      <c r="R13">
        <f t="shared" si="6"/>
        <v>0.80003567063465575</v>
      </c>
      <c r="S13" s="3">
        <f t="shared" si="7"/>
        <v>9.2009783910798837E-2</v>
      </c>
    </row>
    <row r="14" spans="1:19" x14ac:dyDescent="0.25">
      <c r="A14" s="2">
        <v>14</v>
      </c>
      <c r="B14">
        <f>COUNTIF(Sort!$G$2:$G$366, A14)</f>
        <v>14</v>
      </c>
      <c r="C14">
        <f>SUM($B$3:B14)</f>
        <v>328</v>
      </c>
      <c r="D14">
        <f t="shared" si="0"/>
        <v>0.93181818181818177</v>
      </c>
      <c r="E14" s="3">
        <f t="shared" si="1"/>
        <v>181.66916322314043</v>
      </c>
      <c r="G14" s="20" t="s">
        <v>424</v>
      </c>
      <c r="H14" s="27">
        <f>MAX(L3:L56)</f>
        <v>9.2504287968900645E-2</v>
      </c>
      <c r="J14" s="2">
        <f t="shared" si="8"/>
        <v>1.3103313462182464</v>
      </c>
      <c r="K14">
        <f t="shared" si="9"/>
        <v>0.90495811618125588</v>
      </c>
      <c r="L14" s="27">
        <f t="shared" si="2"/>
        <v>2.6860065636925889E-2</v>
      </c>
      <c r="N14" s="2">
        <f t="shared" si="3"/>
        <v>0.90563707504974067</v>
      </c>
      <c r="O14" s="3">
        <f t="shared" si="4"/>
        <v>2.6181106768441098E-2</v>
      </c>
      <c r="Q14" s="2">
        <f t="shared" si="5"/>
        <v>0.73983730337793463</v>
      </c>
      <c r="R14">
        <f t="shared" si="6"/>
        <v>0.87247712071537953</v>
      </c>
      <c r="S14" s="3">
        <f t="shared" si="7"/>
        <v>5.9341061102802239E-2</v>
      </c>
    </row>
    <row r="15" spans="1:19" x14ac:dyDescent="0.25">
      <c r="A15" s="2">
        <v>15</v>
      </c>
      <c r="B15">
        <f>COUNTIF(Sort!$G$2:$G$366, A15)</f>
        <v>9</v>
      </c>
      <c r="C15">
        <f>SUM($B$3:B15)</f>
        <v>337</v>
      </c>
      <c r="D15">
        <f t="shared" si="0"/>
        <v>0.95738636363636365</v>
      </c>
      <c r="E15" s="3">
        <f t="shared" si="1"/>
        <v>190.62822830578509</v>
      </c>
      <c r="G15" s="20" t="s">
        <v>425</v>
      </c>
      <c r="H15" s="26">
        <f>MAX(S3:S56)</f>
        <v>0.10991707976784915</v>
      </c>
      <c r="J15" s="2">
        <f t="shared" si="8"/>
        <v>1.6740826347583275</v>
      </c>
      <c r="K15">
        <f t="shared" si="9"/>
        <v>0.9529428199546216</v>
      </c>
      <c r="L15" s="27">
        <f t="shared" si="2"/>
        <v>4.4435436817420459E-3</v>
      </c>
      <c r="N15" s="2">
        <f t="shared" si="3"/>
        <v>0.95769734096960502</v>
      </c>
      <c r="O15" s="3">
        <f t="shared" si="4"/>
        <v>3.10977333241369E-4</v>
      </c>
      <c r="Q15" s="2">
        <f t="shared" si="5"/>
        <v>0.76369287687262366</v>
      </c>
      <c r="R15">
        <f t="shared" si="6"/>
        <v>0.91889644815020877</v>
      </c>
      <c r="S15" s="3">
        <f t="shared" si="7"/>
        <v>3.848991548615488E-2</v>
      </c>
    </row>
    <row r="16" spans="1:19" ht="15.75" thickBot="1" x14ac:dyDescent="0.3">
      <c r="A16" s="2">
        <v>16</v>
      </c>
      <c r="B16">
        <f>COUNTIF(Sort!$G$2:$G$366, A16)</f>
        <v>12</v>
      </c>
      <c r="C16">
        <f>SUM($B$3:B16)</f>
        <v>349</v>
      </c>
      <c r="D16">
        <f t="shared" si="0"/>
        <v>0.99147727272727271</v>
      </c>
      <c r="E16" s="3">
        <f t="shared" si="1"/>
        <v>376.62551652892557</v>
      </c>
      <c r="G16" s="28" t="s">
        <v>446</v>
      </c>
      <c r="H16" s="24" t="s">
        <v>415</v>
      </c>
      <c r="J16" s="2">
        <f t="shared" si="8"/>
        <v>2.0378339232984084</v>
      </c>
      <c r="K16">
        <f t="shared" si="9"/>
        <v>0.97921672772777446</v>
      </c>
      <c r="L16" s="27">
        <f t="shared" si="2"/>
        <v>1.2260544999498246E-2</v>
      </c>
      <c r="N16" s="2">
        <f t="shared" si="3"/>
        <v>0.98437028785214853</v>
      </c>
      <c r="O16" s="3">
        <f t="shared" si="4"/>
        <v>7.1069848751241782E-3</v>
      </c>
      <c r="Q16" s="2">
        <f t="shared" si="5"/>
        <v>0.78536101767942357</v>
      </c>
      <c r="R16">
        <f t="shared" si="6"/>
        <v>0.94456843381760358</v>
      </c>
      <c r="S16" s="3">
        <f t="shared" si="7"/>
        <v>4.6908838909669126E-2</v>
      </c>
    </row>
    <row r="17" spans="1:19" x14ac:dyDescent="0.25">
      <c r="A17" s="2">
        <v>17</v>
      </c>
      <c r="B17">
        <f>COUNTIF(Sort!$G$2:$G$366, A17)</f>
        <v>1</v>
      </c>
      <c r="C17">
        <f>SUM($B$3:B17)</f>
        <v>350</v>
      </c>
      <c r="D17">
        <f t="shared" si="0"/>
        <v>0.99431818181818177</v>
      </c>
      <c r="E17" s="3">
        <f t="shared" si="1"/>
        <v>43.590005165289249</v>
      </c>
      <c r="H17" s="10"/>
      <c r="J17" s="2">
        <f t="shared" si="8"/>
        <v>2.4015852118384897</v>
      </c>
      <c r="K17">
        <f t="shared" si="9"/>
        <v>0.99183789669051126</v>
      </c>
      <c r="L17" s="27">
        <f t="shared" si="2"/>
        <v>2.4802851276705118E-3</v>
      </c>
      <c r="N17" s="2">
        <f t="shared" si="3"/>
        <v>0.9953815419807277</v>
      </c>
      <c r="O17" s="3">
        <f t="shared" si="4"/>
        <v>1.0633601625459344E-3</v>
      </c>
      <c r="Q17" s="2">
        <f t="shared" si="5"/>
        <v>0.80504230206052774</v>
      </c>
      <c r="R17">
        <f t="shared" si="6"/>
        <v>0.95731369399668775</v>
      </c>
      <c r="S17" s="3">
        <f t="shared" si="7"/>
        <v>3.7004487821494014E-2</v>
      </c>
    </row>
    <row r="18" spans="1:19" x14ac:dyDescent="0.25">
      <c r="A18" s="2">
        <v>18</v>
      </c>
      <c r="B18">
        <f>COUNTIF(Sort!$G$2:$G$366, A18)</f>
        <v>1</v>
      </c>
      <c r="C18">
        <f>SUM($B$3:B18)</f>
        <v>351</v>
      </c>
      <c r="D18">
        <f t="shared" si="0"/>
        <v>0.99715909090909094</v>
      </c>
      <c r="E18" s="3">
        <f t="shared" si="1"/>
        <v>57.794550619834702</v>
      </c>
      <c r="H18" s="10"/>
      <c r="J18" s="2">
        <f t="shared" si="8"/>
        <v>2.7653365003785706</v>
      </c>
      <c r="K18">
        <f t="shared" si="9"/>
        <v>0.99715679484467523</v>
      </c>
      <c r="L18" s="27">
        <f t="shared" si="2"/>
        <v>2.2960644157077326E-6</v>
      </c>
      <c r="N18" s="2">
        <f t="shared" si="3"/>
        <v>0.99894342870394359</v>
      </c>
      <c r="O18" s="3">
        <f t="shared" si="4"/>
        <v>1.7843377948526529E-3</v>
      </c>
      <c r="Q18" s="2">
        <f t="shared" si="5"/>
        <v>0.82291891447243948</v>
      </c>
      <c r="R18">
        <f t="shared" si="6"/>
        <v>0.96373852585764286</v>
      </c>
      <c r="S18" s="3">
        <f t="shared" si="7"/>
        <v>3.3420565051448081E-2</v>
      </c>
    </row>
    <row r="19" spans="1:19" ht="15.75" thickBot="1" x14ac:dyDescent="0.3">
      <c r="A19" s="2">
        <v>19</v>
      </c>
      <c r="B19">
        <f>COUNTIF(Sort!$G$2:$G$366, A19)</f>
        <v>1</v>
      </c>
      <c r="C19">
        <f>SUM($B$3:B19)</f>
        <v>352</v>
      </c>
      <c r="D19">
        <f t="shared" si="0"/>
        <v>1</v>
      </c>
      <c r="E19" s="3">
        <f t="shared" si="1"/>
        <v>73.999096074380148</v>
      </c>
      <c r="J19" s="22">
        <f t="shared" si="8"/>
        <v>3.1290877889186519</v>
      </c>
      <c r="K19" s="23">
        <f t="shared" si="9"/>
        <v>0.99912325044529837</v>
      </c>
      <c r="L19" s="29">
        <f t="shared" si="2"/>
        <v>8.7674955470162796E-4</v>
      </c>
      <c r="N19" s="22">
        <f t="shared" si="3"/>
        <v>0.999819290321874</v>
      </c>
      <c r="O19" s="24">
        <f t="shared" si="4"/>
        <v>1.8070967812600092E-4</v>
      </c>
      <c r="Q19" s="22">
        <f t="shared" si="5"/>
        <v>0.83915633399941625</v>
      </c>
      <c r="R19" s="23">
        <f t="shared" si="6"/>
        <v>0.96768669905738247</v>
      </c>
      <c r="S19" s="24">
        <f t="shared" si="7"/>
        <v>3.2313300942617529E-2</v>
      </c>
    </row>
    <row r="20" spans="1:19" ht="15.75" thickBot="1" x14ac:dyDescent="0.3">
      <c r="A20" s="22" t="str">
        <v>-</v>
      </c>
      <c r="B20" s="23">
        <f>COUNTIF(Sort!$G$2:$G$366, A20)</f>
        <v>13</v>
      </c>
      <c r="C20" s="23"/>
      <c r="D20" s="23"/>
      <c r="E20" s="24"/>
    </row>
  </sheetData>
  <mergeCells count="3">
    <mergeCell ref="J1:L1"/>
    <mergeCell ref="N1:O1"/>
    <mergeCell ref="Q1: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DCAA-0E36-40DD-B3F7-DA4824758857}">
  <dimension ref="A1:S44"/>
  <sheetViews>
    <sheetView topLeftCell="B1" workbookViewId="0">
      <selection activeCell="H17" sqref="H17"/>
    </sheetView>
  </sheetViews>
  <sheetFormatPr defaultRowHeight="15" x14ac:dyDescent="0.25"/>
  <cols>
    <col min="2" max="2" width="10.7109375" customWidth="1"/>
    <col min="3" max="3" width="15.42578125" customWidth="1"/>
    <col min="5" max="5" width="14.28515625" customWidth="1"/>
    <col min="7" max="7" width="26.7109375" customWidth="1"/>
    <col min="8" max="8" width="10.5703125" bestFit="1" customWidth="1"/>
    <col min="10" max="10" width="12.140625" customWidth="1"/>
    <col min="11" max="11" width="14.28515625" customWidth="1"/>
    <col min="12" max="12" width="10.5703125" bestFit="1" customWidth="1"/>
    <col min="14" max="14" width="14.85546875" customWidth="1"/>
    <col min="15" max="15" width="20.140625" customWidth="1"/>
    <col min="17" max="17" width="14" customWidth="1"/>
    <col min="18" max="18" width="20.85546875" customWidth="1"/>
  </cols>
  <sheetData>
    <row r="1" spans="1:19" x14ac:dyDescent="0.25">
      <c r="A1" s="17" t="s">
        <v>400</v>
      </c>
      <c r="B1" s="18"/>
      <c r="C1" s="18"/>
      <c r="D1" s="18"/>
      <c r="E1" s="19"/>
      <c r="J1" s="70" t="s">
        <v>415</v>
      </c>
      <c r="K1" s="71"/>
      <c r="L1" s="74"/>
      <c r="N1" s="70" t="s">
        <v>428</v>
      </c>
      <c r="O1" s="74"/>
      <c r="Q1" s="70" t="s">
        <v>429</v>
      </c>
      <c r="R1" s="71"/>
      <c r="S1" s="74"/>
    </row>
    <row r="2" spans="1:19" ht="15.75" thickBot="1" x14ac:dyDescent="0.3">
      <c r="A2" s="20" t="s">
        <v>412</v>
      </c>
      <c r="B2" s="16" t="s">
        <v>399</v>
      </c>
      <c r="C2" s="16" t="s">
        <v>454</v>
      </c>
      <c r="D2" s="16" t="s">
        <v>421</v>
      </c>
      <c r="E2" s="21" t="s">
        <v>453</v>
      </c>
      <c r="J2" s="20" t="s">
        <v>430</v>
      </c>
      <c r="K2" s="16" t="s">
        <v>426</v>
      </c>
      <c r="L2" s="21" t="s">
        <v>427</v>
      </c>
      <c r="N2" s="20" t="s">
        <v>455</v>
      </c>
      <c r="O2" s="21" t="s">
        <v>427</v>
      </c>
      <c r="Q2" s="20" t="s">
        <v>456</v>
      </c>
      <c r="R2" s="16" t="s">
        <v>457</v>
      </c>
      <c r="S2" s="21" t="s">
        <v>427</v>
      </c>
    </row>
    <row r="3" spans="1:19" x14ac:dyDescent="0.25">
      <c r="A3" s="2" cm="1">
        <f t="array" ref="A3:A43">_xlfn._xlws.SORT(_xlfn.UNIQUE(Sort!$H$2:$H$366))</f>
        <v>4</v>
      </c>
      <c r="B3">
        <f>COUNTIF(Sort!$H$2:$H$366, A3)</f>
        <v>1</v>
      </c>
      <c r="C3">
        <f>SUM($B$3:B3)</f>
        <v>1</v>
      </c>
      <c r="D3">
        <f>C3/$H$3</f>
        <v>2.7700831024930748E-3</v>
      </c>
      <c r="E3" s="3">
        <f>(A3-$H$4)^2*B3</f>
        <v>476.83557523346207</v>
      </c>
      <c r="G3" s="4" t="s">
        <v>408</v>
      </c>
      <c r="H3" s="25">
        <f>SUMIF($A$3:$A$100,"&lt;&gt;-",$B$3:$B$100)</f>
        <v>361</v>
      </c>
      <c r="J3" s="2">
        <f>(A3-$H$4)/$H$6</f>
        <v>-2.693363295672738</v>
      </c>
      <c r="K3">
        <f>_xlfn.NORM.S.DIST(J3,TRUE)</f>
        <v>3.5367573179414542E-3</v>
      </c>
      <c r="L3" s="27">
        <f t="shared" ref="L3:L19" si="0">ABS(K3-D3)</f>
        <v>7.6667421544837936E-4</v>
      </c>
      <c r="N3" s="2">
        <f t="shared" ref="N3:N42" si="1">_xlfn.WEIBULL.DIST(A3,$H$7,$H$8,TRUE)</f>
        <v>9.6901537535247278E-4</v>
      </c>
      <c r="O3" s="3">
        <f t="shared" ref="O3:O42" si="2">ABS(D3-N3)</f>
        <v>1.801067727140602E-3</v>
      </c>
      <c r="Q3" s="2">
        <f t="shared" ref="Q3:Q42" si="3">_xlfn.EXPON.DIST(A3,$H$9,TRUE)</f>
        <v>0.14343009002659796</v>
      </c>
      <c r="R3">
        <f t="shared" ref="R3:R42" si="4">(N3*$H$10)+(Q3*$H$11)</f>
        <v>2.946123030560157E-2</v>
      </c>
      <c r="S3" s="3">
        <f t="shared" ref="S3:S42" si="5">ABS(D3-R3)</f>
        <v>2.6691147203108494E-2</v>
      </c>
    </row>
    <row r="4" spans="1:19" x14ac:dyDescent="0.25">
      <c r="A4" s="2">
        <v>8</v>
      </c>
      <c r="B4">
        <f>COUNTIF(Sort!$H$2:$H$366, A4)</f>
        <v>1</v>
      </c>
      <c r="C4">
        <f>SUM($B$3:B4)</f>
        <v>2</v>
      </c>
      <c r="D4">
        <f t="shared" ref="D4:D42" si="6">C4/$H$3</f>
        <v>5.5401662049861496E-3</v>
      </c>
      <c r="E4" s="3">
        <f t="shared" ref="E4:E42" si="7">(A4-$H$4)^2*B4</f>
        <v>318.14305445783879</v>
      </c>
      <c r="G4" s="20" t="s">
        <v>411</v>
      </c>
      <c r="H4" s="3" cm="1">
        <f t="array" ref="H4">SUMPRODUCT(B3:B100,IF(ISNUMBER(A3:A100),A3:A100)) / H3</f>
        <v>25.83656509695291</v>
      </c>
      <c r="J4" s="2">
        <f>(A4-$H$4)/$H$6</f>
        <v>-2.1999957200097375</v>
      </c>
      <c r="K4">
        <f t="shared" ref="K4:K42" si="8">_xlfn.NORM.S.DIST(J4,TRUE)</f>
        <v>1.390359934512537E-2</v>
      </c>
      <c r="L4" s="27">
        <f t="shared" si="0"/>
        <v>8.3634331401392197E-3</v>
      </c>
      <c r="N4" s="2">
        <f t="shared" si="1"/>
        <v>1.1065560144104975E-2</v>
      </c>
      <c r="O4" s="3">
        <f t="shared" si="2"/>
        <v>5.5253939391188252E-3</v>
      </c>
      <c r="Q4" s="2">
        <f t="shared" si="3"/>
        <v>0.26628798932815789</v>
      </c>
      <c r="R4">
        <f t="shared" si="4"/>
        <v>6.2110045980915567E-2</v>
      </c>
      <c r="S4" s="3">
        <f t="shared" si="5"/>
        <v>5.6569879775929414E-2</v>
      </c>
    </row>
    <row r="5" spans="1:19" x14ac:dyDescent="0.25">
      <c r="A5" s="2">
        <v>9</v>
      </c>
      <c r="B5">
        <f>COUNTIF(Sort!$H$2:$H$366, A5)</f>
        <v>5</v>
      </c>
      <c r="C5">
        <f>SUM($B$3:B5)</f>
        <v>7</v>
      </c>
      <c r="D5">
        <f t="shared" si="6"/>
        <v>1.9390581717451522E-2</v>
      </c>
      <c r="E5" s="3">
        <f t="shared" si="7"/>
        <v>1417.3496213196649</v>
      </c>
      <c r="G5" s="20" t="s">
        <v>414</v>
      </c>
      <c r="H5" s="3">
        <f>SUM(E3:E42)/H3</f>
        <v>65.732291802549085</v>
      </c>
      <c r="J5" s="2">
        <f t="shared" ref="J5:J42" si="9">(A5-$H$4)/$H$6</f>
        <v>-2.0766538260939873</v>
      </c>
      <c r="K5">
        <f t="shared" si="8"/>
        <v>1.8916760565920447E-2</v>
      </c>
      <c r="L5" s="27">
        <f t="shared" si="0"/>
        <v>4.7382115153107515E-4</v>
      </c>
      <c r="N5" s="2">
        <f t="shared" si="1"/>
        <v>1.6704327055234391E-2</v>
      </c>
      <c r="O5" s="3">
        <f t="shared" si="2"/>
        <v>2.6862546622171309E-3</v>
      </c>
      <c r="Q5" s="2">
        <f t="shared" si="3"/>
        <v>0.29414364037890012</v>
      </c>
      <c r="R5">
        <f t="shared" si="4"/>
        <v>7.2192189719967534E-2</v>
      </c>
      <c r="S5" s="3">
        <f t="shared" si="5"/>
        <v>5.2801608002516015E-2</v>
      </c>
    </row>
    <row r="6" spans="1:19" x14ac:dyDescent="0.25">
      <c r="A6" s="2">
        <v>10</v>
      </c>
      <c r="B6">
        <f>COUNTIF(Sort!$H$2:$H$366, A6)</f>
        <v>4</v>
      </c>
      <c r="C6">
        <f>SUM($B$3:B6)</f>
        <v>11</v>
      </c>
      <c r="D6">
        <f t="shared" si="6"/>
        <v>3.0470914127423823E-2</v>
      </c>
      <c r="E6" s="3">
        <f t="shared" si="7"/>
        <v>1003.1871762801085</v>
      </c>
      <c r="G6" s="20" t="s">
        <v>413</v>
      </c>
      <c r="H6" s="3">
        <f>SQRT(H5)</f>
        <v>8.1075453623491427</v>
      </c>
      <c r="J6" s="2">
        <f t="shared" si="9"/>
        <v>-1.9533119321782371</v>
      </c>
      <c r="K6">
        <f t="shared" si="8"/>
        <v>2.5391322232060917E-2</v>
      </c>
      <c r="L6" s="27">
        <f t="shared" si="0"/>
        <v>5.0795918953629067E-3</v>
      </c>
      <c r="N6" s="2">
        <f t="shared" si="1"/>
        <v>2.4115248494072025E-2</v>
      </c>
      <c r="O6" s="3">
        <f t="shared" si="2"/>
        <v>6.355665633351798E-3</v>
      </c>
      <c r="Q6" s="2">
        <f t="shared" si="3"/>
        <v>0.32094174121351571</v>
      </c>
      <c r="R6">
        <f t="shared" si="4"/>
        <v>8.3480547037960762E-2</v>
      </c>
      <c r="S6" s="3">
        <f t="shared" si="5"/>
        <v>5.3009632910536938E-2</v>
      </c>
    </row>
    <row r="7" spans="1:19" x14ac:dyDescent="0.25">
      <c r="A7" s="2">
        <v>11</v>
      </c>
      <c r="B7">
        <f>COUNTIF(Sort!$H$2:$H$366, A7)</f>
        <v>5</v>
      </c>
      <c r="C7">
        <f>SUM($B$3:B7)</f>
        <v>16</v>
      </c>
      <c r="D7">
        <f t="shared" si="6"/>
        <v>4.4321329639889197E-2</v>
      </c>
      <c r="E7" s="3">
        <f t="shared" si="7"/>
        <v>1100.6183193806064</v>
      </c>
      <c r="G7" s="20" t="s">
        <v>416</v>
      </c>
      <c r="H7" s="26">
        <f>(H6/H4)^-1.086</f>
        <v>3.520732999781381</v>
      </c>
      <c r="J7" s="2">
        <f t="shared" si="9"/>
        <v>-1.8299700382624871</v>
      </c>
      <c r="K7">
        <f t="shared" si="8"/>
        <v>3.3627209608170984E-2</v>
      </c>
      <c r="L7" s="27">
        <f t="shared" si="0"/>
        <v>1.0694120031718213E-2</v>
      </c>
      <c r="N7" s="2">
        <f t="shared" si="1"/>
        <v>3.3567663081228188E-2</v>
      </c>
      <c r="O7" s="3">
        <f t="shared" si="2"/>
        <v>1.0753666558661008E-2</v>
      </c>
      <c r="Q7" s="2">
        <f t="shared" si="3"/>
        <v>0.34672244212171033</v>
      </c>
      <c r="R7">
        <f t="shared" si="4"/>
        <v>9.6198618889324627E-2</v>
      </c>
      <c r="S7" s="3">
        <f t="shared" si="5"/>
        <v>5.1877289249435431E-2</v>
      </c>
    </row>
    <row r="8" spans="1:19" x14ac:dyDescent="0.25">
      <c r="A8" s="2">
        <v>12</v>
      </c>
      <c r="B8">
        <f>COUNTIF(Sort!$H$2:$H$366, A8)</f>
        <v>5</v>
      </c>
      <c r="C8">
        <f>SUM($B$3:B8)</f>
        <v>21</v>
      </c>
      <c r="D8">
        <f t="shared" si="6"/>
        <v>5.817174515235457E-2</v>
      </c>
      <c r="E8" s="3">
        <f t="shared" si="7"/>
        <v>957.25266841107737</v>
      </c>
      <c r="G8" s="20" t="s">
        <v>417</v>
      </c>
      <c r="H8" s="26">
        <f>H4/_xlfn.GAMMA(1+(1/H7))</f>
        <v>28.706352542304373</v>
      </c>
      <c r="J8" s="2">
        <f t="shared" si="9"/>
        <v>-1.7066281443467368</v>
      </c>
      <c r="K8">
        <f t="shared" si="8"/>
        <v>4.3945595293269649E-2</v>
      </c>
      <c r="L8" s="27">
        <f t="shared" si="0"/>
        <v>1.4226149859084922E-2</v>
      </c>
      <c r="N8" s="2">
        <f t="shared" si="1"/>
        <v>4.5323635011828033E-2</v>
      </c>
      <c r="O8" s="3">
        <f t="shared" si="2"/>
        <v>1.2848110140526538E-2</v>
      </c>
      <c r="Q8" s="2">
        <f t="shared" si="3"/>
        <v>0.37152436907241643</v>
      </c>
      <c r="R8">
        <f t="shared" si="4"/>
        <v>0.11056378182394572</v>
      </c>
      <c r="S8" s="3">
        <f t="shared" si="5"/>
        <v>5.2392036671591147E-2</v>
      </c>
    </row>
    <row r="9" spans="1:19" x14ac:dyDescent="0.25">
      <c r="A9" s="2">
        <v>13</v>
      </c>
      <c r="B9">
        <f>COUNTIF(Sort!$H$2:$H$366, A9)</f>
        <v>8</v>
      </c>
      <c r="C9">
        <f>SUM($B$3:B9)</f>
        <v>29</v>
      </c>
      <c r="D9">
        <f t="shared" si="6"/>
        <v>8.0332409972299165E-2</v>
      </c>
      <c r="E9" s="3">
        <f t="shared" si="7"/>
        <v>1318.2192279064773</v>
      </c>
      <c r="G9" s="20" t="s">
        <v>418</v>
      </c>
      <c r="H9" s="3">
        <f>1/H4</f>
        <v>3.8704835424037735E-2</v>
      </c>
      <c r="J9" s="2">
        <f t="shared" si="9"/>
        <v>-1.5832862504309868</v>
      </c>
      <c r="K9">
        <f t="shared" si="8"/>
        <v>5.6678117679085566E-2</v>
      </c>
      <c r="L9" s="27">
        <f t="shared" si="0"/>
        <v>2.36542922932136E-2</v>
      </c>
      <c r="N9" s="2">
        <f t="shared" si="1"/>
        <v>5.9629838409431299E-2</v>
      </c>
      <c r="O9" s="3">
        <f t="shared" si="2"/>
        <v>2.0702571562867866E-2</v>
      </c>
      <c r="Q9" s="2">
        <f t="shared" si="3"/>
        <v>0.39538468158520113</v>
      </c>
      <c r="R9">
        <f t="shared" si="4"/>
        <v>0.12678080704458528</v>
      </c>
      <c r="S9" s="3">
        <f t="shared" si="5"/>
        <v>4.644839707228611E-2</v>
      </c>
    </row>
    <row r="10" spans="1:19" x14ac:dyDescent="0.25">
      <c r="A10" s="2">
        <v>14</v>
      </c>
      <c r="B10">
        <f>COUNTIF(Sort!$H$2:$H$366, A10)</f>
        <v>8</v>
      </c>
      <c r="C10">
        <f>SUM($B$3:B10)</f>
        <v>37</v>
      </c>
      <c r="D10">
        <f t="shared" si="6"/>
        <v>0.10249307479224377</v>
      </c>
      <c r="E10" s="3">
        <f t="shared" si="7"/>
        <v>1120.8341863552307</v>
      </c>
      <c r="G10" s="20" t="s">
        <v>419</v>
      </c>
      <c r="H10" s="3">
        <v>0.8</v>
      </c>
      <c r="J10" s="2">
        <f t="shared" si="9"/>
        <v>-1.4599443565152366</v>
      </c>
      <c r="K10">
        <f t="shared" si="8"/>
        <v>7.215268361160021E-2</v>
      </c>
      <c r="L10" s="27">
        <f t="shared" si="0"/>
        <v>3.0340391180643564E-2</v>
      </c>
      <c r="N10" s="2">
        <f t="shared" si="1"/>
        <v>7.6708614584671639E-2</v>
      </c>
      <c r="O10" s="3">
        <f t="shared" si="2"/>
        <v>2.5784460207572135E-2</v>
      </c>
      <c r="Q10" s="2">
        <f t="shared" si="3"/>
        <v>0.418339128404566</v>
      </c>
      <c r="R10">
        <f t="shared" si="4"/>
        <v>0.14503471734865053</v>
      </c>
      <c r="S10" s="3">
        <f t="shared" si="5"/>
        <v>4.2541642556406759E-2</v>
      </c>
    </row>
    <row r="11" spans="1:19" x14ac:dyDescent="0.25">
      <c r="A11" s="2">
        <v>15</v>
      </c>
      <c r="B11">
        <f>COUNTIF(Sort!$H$2:$H$366, A11)</f>
        <v>8</v>
      </c>
      <c r="C11">
        <f>SUM($B$3:B11)</f>
        <v>45</v>
      </c>
      <c r="D11">
        <f t="shared" si="6"/>
        <v>0.12465373961218837</v>
      </c>
      <c r="E11" s="3">
        <f t="shared" si="7"/>
        <v>939.44914480398427</v>
      </c>
      <c r="G11" s="20" t="s">
        <v>420</v>
      </c>
      <c r="H11" s="3">
        <v>0.2</v>
      </c>
      <c r="J11" s="2">
        <f t="shared" si="9"/>
        <v>-1.3366024625994866</v>
      </c>
      <c r="K11">
        <f>_xlfn.NORM.S.DIST(J11,TRUE)</f>
        <v>9.0676217386385746E-2</v>
      </c>
      <c r="L11" s="27">
        <f t="shared" si="0"/>
        <v>3.3977522225802623E-2</v>
      </c>
      <c r="N11" s="2">
        <f t="shared" si="1"/>
        <v>9.6748383392084414E-2</v>
      </c>
      <c r="O11" s="3">
        <f t="shared" si="2"/>
        <v>2.7905356220103955E-2</v>
      </c>
      <c r="Q11" s="2">
        <f t="shared" si="3"/>
        <v>0.44042210106054946</v>
      </c>
      <c r="R11">
        <f t="shared" si="4"/>
        <v>0.16548312692577744</v>
      </c>
      <c r="S11" s="3">
        <f t="shared" si="5"/>
        <v>4.0829387313589066E-2</v>
      </c>
    </row>
    <row r="12" spans="1:19" x14ac:dyDescent="0.25">
      <c r="A12" s="2">
        <v>16</v>
      </c>
      <c r="B12">
        <f>COUNTIF(Sort!$H$2:$H$366, A12)</f>
        <v>4</v>
      </c>
      <c r="C12">
        <f>SUM($B$3:B12)</f>
        <v>49</v>
      </c>
      <c r="D12">
        <f t="shared" si="6"/>
        <v>0.13573407202216067</v>
      </c>
      <c r="E12" s="3">
        <f t="shared" si="7"/>
        <v>387.03205162636885</v>
      </c>
      <c r="G12" s="20" t="s">
        <v>422</v>
      </c>
      <c r="H12" s="3">
        <f>1.94/SQRT(H3)</f>
        <v>0.10210526315789474</v>
      </c>
      <c r="J12" s="2">
        <f t="shared" si="9"/>
        <v>-1.2132605686837363</v>
      </c>
      <c r="K12">
        <f t="shared" si="8"/>
        <v>0.11251510674903263</v>
      </c>
      <c r="L12" s="27">
        <f t="shared" si="0"/>
        <v>2.3218965273128042E-2</v>
      </c>
      <c r="N12" s="2">
        <f t="shared" si="1"/>
        <v>0.11989369005148579</v>
      </c>
      <c r="O12" s="3">
        <f t="shared" si="2"/>
        <v>1.5840381970674888E-2</v>
      </c>
      <c r="Q12" s="2">
        <f t="shared" si="3"/>
        <v>0.46166668539588268</v>
      </c>
      <c r="R12">
        <f t="shared" si="4"/>
        <v>0.18824828912036518</v>
      </c>
      <c r="S12" s="3">
        <f t="shared" si="5"/>
        <v>5.2514217098204502E-2</v>
      </c>
    </row>
    <row r="13" spans="1:19" x14ac:dyDescent="0.25">
      <c r="A13" s="2">
        <v>17</v>
      </c>
      <c r="B13">
        <f>COUNTIF(Sort!$H$2:$H$366, A13)</f>
        <v>6</v>
      </c>
      <c r="C13">
        <f>SUM($B$3:B13)</f>
        <v>55</v>
      </c>
      <c r="D13">
        <f t="shared" si="6"/>
        <v>0.1523545706371191</v>
      </c>
      <c r="E13" s="3">
        <f t="shared" si="7"/>
        <v>468.50929627611833</v>
      </c>
      <c r="G13" s="20" t="s">
        <v>423</v>
      </c>
      <c r="H13" s="3">
        <f>MAX(O3:O56)</f>
        <v>4.4989619623885313E-2</v>
      </c>
      <c r="J13" s="2">
        <f t="shared" si="9"/>
        <v>-1.0899186747679861</v>
      </c>
      <c r="K13">
        <f t="shared" si="8"/>
        <v>0.1378744847706386</v>
      </c>
      <c r="L13" s="27">
        <f t="shared" si="0"/>
        <v>1.4480085866480502E-2</v>
      </c>
      <c r="N13" s="2">
        <f t="shared" si="1"/>
        <v>0.14623527080163581</v>
      </c>
      <c r="O13" s="3">
        <f t="shared" si="2"/>
        <v>6.1192998354832884E-3</v>
      </c>
      <c r="Q13" s="2">
        <f t="shared" si="3"/>
        <v>0.48210471113689596</v>
      </c>
      <c r="R13">
        <f t="shared" si="4"/>
        <v>0.21340915886868783</v>
      </c>
      <c r="S13" s="3">
        <f t="shared" si="5"/>
        <v>6.1054588231568729E-2</v>
      </c>
    </row>
    <row r="14" spans="1:19" x14ac:dyDescent="0.25">
      <c r="A14" s="2">
        <v>18</v>
      </c>
      <c r="B14">
        <f>COUNTIF(Sort!$H$2:$H$366, A14)</f>
        <v>8</v>
      </c>
      <c r="C14">
        <f>SUM($B$3:B14)</f>
        <v>63</v>
      </c>
      <c r="D14">
        <f t="shared" si="6"/>
        <v>0.17451523545706371</v>
      </c>
      <c r="E14" s="3">
        <f t="shared" si="7"/>
        <v>491.29402015024459</v>
      </c>
      <c r="G14" s="20" t="s">
        <v>424</v>
      </c>
      <c r="H14" s="27">
        <f>MAX(L3:L56)</f>
        <v>4.5246466406138053E-2</v>
      </c>
      <c r="J14" s="2">
        <f t="shared" si="9"/>
        <v>-0.96657678085223608</v>
      </c>
      <c r="K14">
        <f t="shared" si="8"/>
        <v>0.16687782330430184</v>
      </c>
      <c r="L14" s="27">
        <f t="shared" si="0"/>
        <v>7.6374121527618688E-3</v>
      </c>
      <c r="N14" s="2">
        <f t="shared" si="1"/>
        <v>0.17580061770147265</v>
      </c>
      <c r="O14" s="3">
        <f t="shared" si="2"/>
        <v>1.2853822444089391E-3</v>
      </c>
      <c r="Q14" s="2">
        <f t="shared" si="3"/>
        <v>0.50176679958244852</v>
      </c>
      <c r="R14">
        <f t="shared" si="4"/>
        <v>0.24099385407766782</v>
      </c>
      <c r="S14" s="3">
        <f t="shared" si="5"/>
        <v>6.6478618620604113E-2</v>
      </c>
    </row>
    <row r="15" spans="1:19" x14ac:dyDescent="0.25">
      <c r="A15" s="2">
        <v>19</v>
      </c>
      <c r="B15">
        <f>COUNTIF(Sort!$H$2:$H$366, A15)</f>
        <v>9</v>
      </c>
      <c r="C15">
        <f>SUM($B$3:B15)</f>
        <v>72</v>
      </c>
      <c r="D15">
        <f t="shared" si="6"/>
        <v>0.1994459833795014</v>
      </c>
      <c r="E15" s="3">
        <f t="shared" si="7"/>
        <v>420.6476009238728</v>
      </c>
      <c r="G15" s="20" t="s">
        <v>425</v>
      </c>
      <c r="H15" s="26">
        <f>MAX(R3:R56)</f>
        <v>0.96702168814035205</v>
      </c>
      <c r="J15" s="2">
        <f t="shared" si="9"/>
        <v>-0.84323488693648585</v>
      </c>
      <c r="K15">
        <f t="shared" si="8"/>
        <v>0.19954854532773347</v>
      </c>
      <c r="L15" s="27">
        <f t="shared" si="0"/>
        <v>1.025619482320772E-4</v>
      </c>
      <c r="N15" s="2">
        <f t="shared" si="1"/>
        <v>0.20854560570331035</v>
      </c>
      <c r="O15" s="3">
        <f t="shared" si="2"/>
        <v>9.0996223238089535E-3</v>
      </c>
      <c r="Q15" s="2">
        <f t="shared" si="3"/>
        <v>0.52068240948232947</v>
      </c>
      <c r="R15">
        <f t="shared" si="4"/>
        <v>0.27097296645911417</v>
      </c>
      <c r="S15" s="3">
        <f t="shared" si="5"/>
        <v>7.1526983079612777E-2</v>
      </c>
    </row>
    <row r="16" spans="1:19" ht="15.75" thickBot="1" x14ac:dyDescent="0.3">
      <c r="A16" s="2">
        <v>20</v>
      </c>
      <c r="B16">
        <f>COUNTIF(Sort!$H$2:$H$366, A16)</f>
        <v>12</v>
      </c>
      <c r="C16">
        <f>SUM($B$3:B16)</f>
        <v>84</v>
      </c>
      <c r="D16">
        <f t="shared" si="6"/>
        <v>0.23268698060941828</v>
      </c>
      <c r="E16" s="3">
        <f t="shared" si="7"/>
        <v>408.78590557162721</v>
      </c>
      <c r="G16" s="28" t="s">
        <v>446</v>
      </c>
      <c r="H16" s="24" t="s">
        <v>428</v>
      </c>
      <c r="J16" s="2">
        <f t="shared" si="9"/>
        <v>-0.71989299302073573</v>
      </c>
      <c r="K16">
        <f t="shared" si="8"/>
        <v>0.23579544128168403</v>
      </c>
      <c r="L16" s="27">
        <f t="shared" si="0"/>
        <v>3.1084606722657504E-3</v>
      </c>
      <c r="N16" s="2">
        <f t="shared" si="1"/>
        <v>0.24434780304061071</v>
      </c>
      <c r="O16" s="3">
        <f t="shared" si="2"/>
        <v>1.166082243119243E-2</v>
      </c>
      <c r="Q16" s="2">
        <f t="shared" si="3"/>
        <v>0.53887988117386809</v>
      </c>
      <c r="R16">
        <f t="shared" si="4"/>
        <v>0.30325421866726221</v>
      </c>
      <c r="S16" s="3">
        <f t="shared" si="5"/>
        <v>7.0567238057843928E-2</v>
      </c>
    </row>
    <row r="17" spans="1:19" x14ac:dyDescent="0.25">
      <c r="A17" s="2">
        <v>21</v>
      </c>
      <c r="B17">
        <f>COUNTIF(Sort!$H$2:$H$366, A17)</f>
        <v>28</v>
      </c>
      <c r="C17">
        <f>SUM($B$3:B17)</f>
        <v>112</v>
      </c>
      <c r="D17">
        <f t="shared" si="6"/>
        <v>0.31024930747922436</v>
      </c>
      <c r="E17" s="3">
        <f t="shared" si="7"/>
        <v>654.98613423776715</v>
      </c>
      <c r="J17" s="2">
        <f t="shared" si="9"/>
        <v>-0.5965510991049856</v>
      </c>
      <c r="K17">
        <f t="shared" si="8"/>
        <v>0.27540356402368477</v>
      </c>
      <c r="L17" s="27">
        <f t="shared" si="0"/>
        <v>3.4845743455539591E-2</v>
      </c>
      <c r="N17" s="2">
        <f t="shared" si="1"/>
        <v>0.28300210744529858</v>
      </c>
      <c r="O17" s="3">
        <f t="shared" si="2"/>
        <v>2.7247200033925778E-2</v>
      </c>
      <c r="Q17" s="2">
        <f t="shared" si="3"/>
        <v>0.55638647904288185</v>
      </c>
      <c r="R17">
        <f t="shared" si="4"/>
        <v>0.33767898176481526</v>
      </c>
      <c r="S17" s="3">
        <f t="shared" si="5"/>
        <v>2.7429674285590899E-2</v>
      </c>
    </row>
    <row r="18" spans="1:19" x14ac:dyDescent="0.25">
      <c r="A18" s="2">
        <v>22</v>
      </c>
      <c r="B18">
        <f>COUNTIF(Sort!$H$2:$H$366, A18)</f>
        <v>10</v>
      </c>
      <c r="C18">
        <f>SUM($B$3:B18)</f>
        <v>122</v>
      </c>
      <c r="D18">
        <f t="shared" si="6"/>
        <v>0.33795013850415512</v>
      </c>
      <c r="E18" s="3">
        <f t="shared" si="7"/>
        <v>147.19231743157292</v>
      </c>
      <c r="J18" s="2">
        <f t="shared" si="9"/>
        <v>-0.47320920518923548</v>
      </c>
      <c r="K18">
        <f t="shared" si="8"/>
        <v>0.31803196552595203</v>
      </c>
      <c r="L18" s="27">
        <f t="shared" si="0"/>
        <v>1.9918172978203086E-2</v>
      </c>
      <c r="N18" s="2">
        <f t="shared" si="1"/>
        <v>0.32421932461190406</v>
      </c>
      <c r="O18" s="3">
        <f t="shared" si="2"/>
        <v>1.3730813892251059E-2</v>
      </c>
      <c r="Q18" s="2">
        <f t="shared" si="3"/>
        <v>0.57322843237257803</v>
      </c>
      <c r="R18">
        <f t="shared" si="4"/>
        <v>0.37402114616403886</v>
      </c>
      <c r="S18" s="3">
        <f t="shared" si="5"/>
        <v>3.6071007659883747E-2</v>
      </c>
    </row>
    <row r="19" spans="1:19" x14ac:dyDescent="0.25">
      <c r="A19" s="2">
        <v>23</v>
      </c>
      <c r="B19">
        <f>COUNTIF(Sort!$H$2:$H$366, A19)</f>
        <v>20</v>
      </c>
      <c r="C19">
        <f>SUM($B$3:B19)</f>
        <v>142</v>
      </c>
      <c r="D19">
        <f t="shared" si="6"/>
        <v>0.39335180055401664</v>
      </c>
      <c r="E19" s="3">
        <f t="shared" si="7"/>
        <v>160.92203098502944</v>
      </c>
      <c r="J19" s="2">
        <f t="shared" si="9"/>
        <v>-0.3498673112734853</v>
      </c>
      <c r="K19">
        <f t="shared" si="8"/>
        <v>0.36321914014417589</v>
      </c>
      <c r="L19" s="27">
        <f t="shared" si="0"/>
        <v>3.013266040984075E-2</v>
      </c>
      <c r="N19" s="2">
        <f t="shared" si="1"/>
        <v>0.3676282225333426</v>
      </c>
      <c r="O19" s="3">
        <f t="shared" si="2"/>
        <v>2.5723578020674043E-2</v>
      </c>
      <c r="Q19" s="2">
        <f t="shared" si="3"/>
        <v>0.58943097464161087</v>
      </c>
      <c r="R19">
        <f t="shared" si="4"/>
        <v>0.41198877295499631</v>
      </c>
      <c r="S19" s="3">
        <f t="shared" si="5"/>
        <v>1.8636972400979668E-2</v>
      </c>
    </row>
    <row r="20" spans="1:19" x14ac:dyDescent="0.25">
      <c r="A20" s="2">
        <v>24</v>
      </c>
      <c r="B20">
        <f>COUNTIF(Sort!$H$2:$H$366, A20)</f>
        <v>20</v>
      </c>
      <c r="C20">
        <f>SUM($B$3:B20)</f>
        <v>162</v>
      </c>
      <c r="D20">
        <f t="shared" si="6"/>
        <v>0.44875346260387811</v>
      </c>
      <c r="E20" s="3">
        <f t="shared" si="7"/>
        <v>67.459427106913026</v>
      </c>
      <c r="J20" s="2">
        <f t="shared" si="9"/>
        <v>-0.22652541735773518</v>
      </c>
      <c r="K20">
        <f t="shared" si="8"/>
        <v>0.41039639638117947</v>
      </c>
      <c r="L20" s="27">
        <f t="shared" ref="L20:L42" si="10">ABS(K20-D20)</f>
        <v>3.8357066222698633E-2</v>
      </c>
      <c r="N20" s="2">
        <f t="shared" si="1"/>
        <v>0.41278145050933995</v>
      </c>
      <c r="O20" s="3">
        <f t="shared" si="2"/>
        <v>3.5972012094538153E-2</v>
      </c>
      <c r="Q20" s="2">
        <f t="shared" si="3"/>
        <v>0.60501838133017571</v>
      </c>
      <c r="R20">
        <f t="shared" si="4"/>
        <v>0.45122883667350711</v>
      </c>
      <c r="S20" s="3">
        <f t="shared" si="5"/>
        <v>2.4753740696289994E-3</v>
      </c>
    </row>
    <row r="21" spans="1:19" x14ac:dyDescent="0.25">
      <c r="A21" s="2">
        <v>25</v>
      </c>
      <c r="B21">
        <f>COUNTIF(Sort!$H$2:$H$366, A21)</f>
        <v>20</v>
      </c>
      <c r="C21">
        <f>SUM($B$3:B21)</f>
        <v>182</v>
      </c>
      <c r="D21">
        <f t="shared" si="6"/>
        <v>0.50415512465373957</v>
      </c>
      <c r="E21" s="3">
        <f t="shared" si="7"/>
        <v>13.996823228796631</v>
      </c>
      <c r="J21" s="2">
        <f t="shared" si="9"/>
        <v>-0.10318352344198504</v>
      </c>
      <c r="K21">
        <f t="shared" si="8"/>
        <v>0.45890865824760152</v>
      </c>
      <c r="L21" s="27">
        <f t="shared" si="10"/>
        <v>4.5246466406138053E-2</v>
      </c>
      <c r="N21" s="2">
        <f t="shared" si="1"/>
        <v>0.45916550502985426</v>
      </c>
      <c r="O21" s="3">
        <f t="shared" si="2"/>
        <v>4.4989619623885313E-2</v>
      </c>
      <c r="Q21" s="2">
        <f t="shared" si="3"/>
        <v>0.62001400629077752</v>
      </c>
      <c r="R21">
        <f t="shared" si="4"/>
        <v>0.49133520528203894</v>
      </c>
      <c r="S21" s="3">
        <f t="shared" si="5"/>
        <v>1.2819919371700628E-2</v>
      </c>
    </row>
    <row r="22" spans="1:19" x14ac:dyDescent="0.25">
      <c r="A22" s="2">
        <v>26</v>
      </c>
      <c r="B22">
        <f>COUNTIF(Sort!$H$2:$H$366, A22)</f>
        <v>13</v>
      </c>
      <c r="C22">
        <f>SUM($B$3:B22)</f>
        <v>195</v>
      </c>
      <c r="D22">
        <f t="shared" si="6"/>
        <v>0.54016620498614953</v>
      </c>
      <c r="E22" s="3">
        <f t="shared" si="7"/>
        <v>0.34724257794215252</v>
      </c>
      <c r="J22" s="2">
        <f t="shared" si="9"/>
        <v>2.0158370473765095E-2</v>
      </c>
      <c r="K22">
        <f t="shared" si="8"/>
        <v>0.50804148165967855</v>
      </c>
      <c r="L22" s="27">
        <f t="shared" si="10"/>
        <v>3.2124723326470983E-2</v>
      </c>
      <c r="N22" s="2">
        <f t="shared" si="1"/>
        <v>0.50621466374768576</v>
      </c>
      <c r="O22" s="3">
        <f t="shared" si="2"/>
        <v>3.3951541238463778E-2</v>
      </c>
      <c r="Q22" s="2">
        <f t="shared" si="3"/>
        <v>0.63444031673817147</v>
      </c>
      <c r="R22">
        <f t="shared" si="4"/>
        <v>0.53185979434578301</v>
      </c>
      <c r="S22" s="3">
        <f t="shared" si="5"/>
        <v>8.3064106403665239E-3</v>
      </c>
    </row>
    <row r="23" spans="1:19" x14ac:dyDescent="0.25">
      <c r="A23" s="2">
        <v>27</v>
      </c>
      <c r="B23">
        <f>COUNTIF(Sort!$H$2:$H$366, A23)</f>
        <v>14</v>
      </c>
      <c r="C23">
        <f>SUM($B$3:B23)</f>
        <v>209</v>
      </c>
      <c r="D23">
        <f t="shared" si="6"/>
        <v>0.57894736842105265</v>
      </c>
      <c r="E23" s="3">
        <f t="shared" si="7"/>
        <v>18.950130830794688</v>
      </c>
      <c r="J23" s="2">
        <f t="shared" si="9"/>
        <v>0.14350026438951524</v>
      </c>
      <c r="K23">
        <f t="shared" si="8"/>
        <v>0.55705244877108195</v>
      </c>
      <c r="L23" s="27">
        <f t="shared" si="10"/>
        <v>2.1894919649970701E-2</v>
      </c>
      <c r="N23" s="2">
        <f t="shared" si="1"/>
        <v>0.55332850881760898</v>
      </c>
      <c r="O23" s="3">
        <f t="shared" si="2"/>
        <v>2.5618859603443678E-2</v>
      </c>
      <c r="Q23" s="2">
        <f t="shared" si="3"/>
        <v>0.64831892691089721</v>
      </c>
      <c r="R23">
        <f t="shared" si="4"/>
        <v>0.57232659243626671</v>
      </c>
      <c r="S23" s="3">
        <f t="shared" si="5"/>
        <v>6.6207759847859426E-3</v>
      </c>
    </row>
    <row r="24" spans="1:19" x14ac:dyDescent="0.25">
      <c r="A24" s="2">
        <v>28</v>
      </c>
      <c r="B24">
        <f>COUNTIF(Sort!$H$2:$H$366, A24)</f>
        <v>13</v>
      </c>
      <c r="C24">
        <f>SUM($B$3:B24)</f>
        <v>222</v>
      </c>
      <c r="D24">
        <f t="shared" si="6"/>
        <v>0.61495844875346262</v>
      </c>
      <c r="E24" s="3">
        <f t="shared" si="7"/>
        <v>60.845857536390838</v>
      </c>
      <c r="J24" s="2">
        <f t="shared" si="9"/>
        <v>0.26684215830526536</v>
      </c>
      <c r="K24">
        <f t="shared" si="8"/>
        <v>0.60520465344199026</v>
      </c>
      <c r="L24" s="27">
        <f t="shared" si="10"/>
        <v>9.7537953114723575E-3</v>
      </c>
      <c r="N24" s="2">
        <f t="shared" si="1"/>
        <v>0.59989234546232217</v>
      </c>
      <c r="O24" s="3">
        <f t="shared" si="2"/>
        <v>1.5066103291140442E-2</v>
      </c>
      <c r="Q24" s="2">
        <f t="shared" si="3"/>
        <v>0.66167063045484009</v>
      </c>
      <c r="R24">
        <f t="shared" si="4"/>
        <v>0.61224800246082578</v>
      </c>
      <c r="S24" s="3">
        <f t="shared" si="5"/>
        <v>2.7104462926368367E-3</v>
      </c>
    </row>
    <row r="25" spans="1:19" x14ac:dyDescent="0.25">
      <c r="A25" s="2">
        <v>29</v>
      </c>
      <c r="B25">
        <f>COUNTIF(Sort!$H$2:$H$366, A25)</f>
        <v>20</v>
      </c>
      <c r="C25">
        <f>SUM($B$3:B25)</f>
        <v>242</v>
      </c>
      <c r="D25">
        <f t="shared" si="6"/>
        <v>0.67036011080332414</v>
      </c>
      <c r="E25" s="3">
        <f t="shared" si="7"/>
        <v>200.14640771633105</v>
      </c>
      <c r="J25" s="2">
        <f t="shared" si="9"/>
        <v>0.39018405222101554</v>
      </c>
      <c r="K25">
        <f t="shared" si="8"/>
        <v>0.65179977329479</v>
      </c>
      <c r="L25" s="27">
        <f t="shared" si="10"/>
        <v>1.8560337508534142E-2</v>
      </c>
      <c r="N25" s="2">
        <f t="shared" si="1"/>
        <v>0.64529952096095089</v>
      </c>
      <c r="O25" s="3">
        <f t="shared" si="2"/>
        <v>2.5060589842373249E-2</v>
      </c>
      <c r="Q25" s="2">
        <f t="shared" si="3"/>
        <v>0.67451543157733762</v>
      </c>
      <c r="R25">
        <f t="shared" si="4"/>
        <v>0.65114270308422828</v>
      </c>
      <c r="S25" s="3">
        <f t="shared" si="5"/>
        <v>1.9217407719095858E-2</v>
      </c>
    </row>
    <row r="26" spans="1:19" x14ac:dyDescent="0.25">
      <c r="A26" s="2">
        <v>30</v>
      </c>
      <c r="B26">
        <f>COUNTIF(Sort!$H$2:$H$366, A26)</f>
        <v>12</v>
      </c>
      <c r="C26">
        <f>SUM($B$3:B26)</f>
        <v>254</v>
      </c>
      <c r="D26">
        <f t="shared" si="6"/>
        <v>0.70360110803324105</v>
      </c>
      <c r="E26" s="3">
        <f t="shared" si="7"/>
        <v>208.01028230292877</v>
      </c>
      <c r="J26" s="2">
        <f t="shared" si="9"/>
        <v>0.51352594613676561</v>
      </c>
      <c r="K26">
        <f t="shared" si="8"/>
        <v>0.69620826700037397</v>
      </c>
      <c r="L26" s="27">
        <f t="shared" si="10"/>
        <v>7.3928410328670813E-3</v>
      </c>
      <c r="N26" s="2">
        <f t="shared" si="1"/>
        <v>0.68897439770493207</v>
      </c>
      <c r="O26" s="3">
        <f t="shared" si="2"/>
        <v>1.4626710328308978E-2</v>
      </c>
      <c r="Q26" s="2">
        <f t="shared" si="3"/>
        <v>0.68687257501851018</v>
      </c>
      <c r="R26">
        <f t="shared" si="4"/>
        <v>0.68855403316764774</v>
      </c>
      <c r="S26" s="3">
        <f t="shared" si="5"/>
        <v>1.5047074865593313E-2</v>
      </c>
    </row>
    <row r="27" spans="1:19" x14ac:dyDescent="0.25">
      <c r="A27" s="2">
        <v>31</v>
      </c>
      <c r="B27">
        <f>COUNTIF(Sort!$H$2:$H$366, A27)</f>
        <v>15</v>
      </c>
      <c r="C27">
        <f>SUM($B$3:B27)</f>
        <v>269</v>
      </c>
      <c r="D27">
        <f t="shared" si="6"/>
        <v>0.74515235457063711</v>
      </c>
      <c r="E27" s="3">
        <f t="shared" si="7"/>
        <v>399.91589997007367</v>
      </c>
      <c r="J27" s="2">
        <f t="shared" si="9"/>
        <v>0.63686784005251584</v>
      </c>
      <c r="K27">
        <f t="shared" si="8"/>
        <v>0.73789453380839509</v>
      </c>
      <c r="L27" s="27">
        <f t="shared" si="10"/>
        <v>7.2578207622420177E-3</v>
      </c>
      <c r="N27" s="2">
        <f t="shared" si="1"/>
        <v>0.73039456609678988</v>
      </c>
      <c r="O27" s="3">
        <f t="shared" si="2"/>
        <v>1.4757788473847233E-2</v>
      </c>
      <c r="Q27" s="2">
        <f t="shared" si="3"/>
        <v>0.69876057488471788</v>
      </c>
      <c r="R27">
        <f t="shared" si="4"/>
        <v>0.72406776785437554</v>
      </c>
      <c r="S27" s="3">
        <f t="shared" si="5"/>
        <v>2.1084586716261566E-2</v>
      </c>
    </row>
    <row r="28" spans="1:19" x14ac:dyDescent="0.25">
      <c r="A28" s="2">
        <v>32</v>
      </c>
      <c r="B28">
        <f>COUNTIF(Sort!$H$2:$H$366, A28)</f>
        <v>13</v>
      </c>
      <c r="C28">
        <f>SUM($B$3:B28)</f>
        <v>282</v>
      </c>
      <c r="D28">
        <f t="shared" si="6"/>
        <v>0.78116343490304707</v>
      </c>
      <c r="E28" s="3">
        <f t="shared" si="7"/>
        <v>493.84308745328826</v>
      </c>
      <c r="J28" s="2">
        <f t="shared" si="9"/>
        <v>0.76020973396826597</v>
      </c>
      <c r="K28">
        <f t="shared" si="8"/>
        <v>0.776435386262053</v>
      </c>
      <c r="L28" s="27">
        <f t="shared" si="10"/>
        <v>4.7280486409940758E-3</v>
      </c>
      <c r="N28" s="2">
        <f t="shared" si="1"/>
        <v>0.76911082880684911</v>
      </c>
      <c r="O28" s="3">
        <f t="shared" si="2"/>
        <v>1.205260609619796E-2</v>
      </c>
      <c r="Q28" s="2">
        <f t="shared" si="3"/>
        <v>0.71019724238734439</v>
      </c>
      <c r="R28">
        <f t="shared" si="4"/>
        <v>0.75732811152294821</v>
      </c>
      <c r="S28" s="3">
        <f t="shared" si="5"/>
        <v>2.3835323380098861E-2</v>
      </c>
    </row>
    <row r="29" spans="1:19" x14ac:dyDescent="0.25">
      <c r="A29" s="2">
        <v>33</v>
      </c>
      <c r="B29">
        <f>COUNTIF(Sort!$H$2:$H$366, A29)</f>
        <v>15</v>
      </c>
      <c r="C29">
        <f>SUM($B$3:B29)</f>
        <v>297</v>
      </c>
      <c r="D29">
        <f t="shared" si="6"/>
        <v>0.82271468144044324</v>
      </c>
      <c r="E29" s="3">
        <f t="shared" si="7"/>
        <v>769.72199415289913</v>
      </c>
      <c r="J29" s="2">
        <f t="shared" si="9"/>
        <v>0.88355162788401609</v>
      </c>
      <c r="K29">
        <f t="shared" si="8"/>
        <v>0.81153084945994114</v>
      </c>
      <c r="L29" s="27">
        <f t="shared" si="10"/>
        <v>1.1183831980502101E-2</v>
      </c>
      <c r="N29" s="2">
        <f t="shared" si="1"/>
        <v>0.80476356740519317</v>
      </c>
      <c r="O29" s="3">
        <f t="shared" si="2"/>
        <v>1.7951114035250071E-2</v>
      </c>
      <c r="Q29" s="2">
        <f t="shared" si="3"/>
        <v>0.72119971252846837</v>
      </c>
      <c r="R29">
        <f t="shared" si="4"/>
        <v>0.78805079642984832</v>
      </c>
      <c r="S29" s="3">
        <f t="shared" si="5"/>
        <v>3.4663885010594919E-2</v>
      </c>
    </row>
    <row r="30" spans="1:19" x14ac:dyDescent="0.25">
      <c r="A30" s="2">
        <v>34</v>
      </c>
      <c r="B30">
        <f>COUNTIF(Sort!$H$2:$H$366, A30)</f>
        <v>11</v>
      </c>
      <c r="C30">
        <f>SUM($B$3:B30)</f>
        <v>308</v>
      </c>
      <c r="D30">
        <f t="shared" si="6"/>
        <v>0.85318559556786699</v>
      </c>
      <c r="E30" s="3">
        <f t="shared" si="7"/>
        <v>733.05836357916201</v>
      </c>
      <c r="J30" s="2">
        <f t="shared" si="9"/>
        <v>1.0068935217997663</v>
      </c>
      <c r="K30">
        <f t="shared" si="8"/>
        <v>0.84300702727620869</v>
      </c>
      <c r="L30" s="27">
        <f t="shared" si="10"/>
        <v>1.0178568291658308E-2</v>
      </c>
      <c r="N30" s="2">
        <f t="shared" si="1"/>
        <v>0.83709432147429153</v>
      </c>
      <c r="O30" s="3">
        <f t="shared" si="2"/>
        <v>1.6091274093575469E-2</v>
      </c>
      <c r="Q30" s="2">
        <f t="shared" si="3"/>
        <v>0.73178446977340195</v>
      </c>
      <c r="R30">
        <f t="shared" si="4"/>
        <v>0.81603235113411365</v>
      </c>
      <c r="S30" s="3">
        <f t="shared" si="5"/>
        <v>3.7153244433753341E-2</v>
      </c>
    </row>
    <row r="31" spans="1:19" x14ac:dyDescent="0.25">
      <c r="A31" s="2">
        <v>35</v>
      </c>
      <c r="B31">
        <f>COUNTIF(Sort!$H$2:$H$366, A31)</f>
        <v>8</v>
      </c>
      <c r="C31">
        <f>SUM($B$3:B31)</f>
        <v>316</v>
      </c>
      <c r="D31">
        <f t="shared" si="6"/>
        <v>0.8753462603878116</v>
      </c>
      <c r="E31" s="3">
        <f t="shared" si="7"/>
        <v>671.74831377905309</v>
      </c>
      <c r="J31" s="2">
        <f t="shared" si="9"/>
        <v>1.1302354157155163</v>
      </c>
      <c r="K31">
        <f t="shared" si="8"/>
        <v>0.8708114798529043</v>
      </c>
      <c r="L31" s="27">
        <f t="shared" si="10"/>
        <v>4.5347805349073012E-3</v>
      </c>
      <c r="N31" s="2">
        <f t="shared" si="1"/>
        <v>0.86595175744383757</v>
      </c>
      <c r="O31" s="3">
        <f t="shared" si="2"/>
        <v>9.3945029439740368E-3</v>
      </c>
      <c r="Q31" s="2">
        <f t="shared" si="3"/>
        <v>0.74196737274856339</v>
      </c>
      <c r="R31">
        <f t="shared" si="4"/>
        <v>0.84115488050478282</v>
      </c>
      <c r="S31" s="3">
        <f t="shared" si="5"/>
        <v>3.4191379883028783E-2</v>
      </c>
    </row>
    <row r="32" spans="1:19" x14ac:dyDescent="0.25">
      <c r="A32" s="2">
        <v>36</v>
      </c>
      <c r="B32">
        <f>COUNTIF(Sort!$H$2:$H$366, A32)</f>
        <v>11</v>
      </c>
      <c r="C32">
        <f>SUM($B$3:B32)</f>
        <v>327</v>
      </c>
      <c r="D32">
        <f t="shared" si="6"/>
        <v>0.90581717451523547</v>
      </c>
      <c r="E32" s="3">
        <f t="shared" si="7"/>
        <v>1136.2494993132341</v>
      </c>
      <c r="J32" s="2">
        <f t="shared" si="9"/>
        <v>1.2535773096312666</v>
      </c>
      <c r="K32">
        <f t="shared" si="8"/>
        <v>0.89500215858490373</v>
      </c>
      <c r="L32" s="27">
        <f t="shared" si="10"/>
        <v>1.0815015930331739E-2</v>
      </c>
      <c r="N32" s="2">
        <f t="shared" si="1"/>
        <v>0.89129165002477384</v>
      </c>
      <c r="O32" s="3">
        <f t="shared" si="2"/>
        <v>1.4525524490461628E-2</v>
      </c>
      <c r="Q32" s="2">
        <f t="shared" si="3"/>
        <v>0.75176367800168398</v>
      </c>
      <c r="R32">
        <f t="shared" si="4"/>
        <v>0.86338605562015591</v>
      </c>
      <c r="S32" s="3">
        <f t="shared" si="5"/>
        <v>4.2431118895079556E-2</v>
      </c>
    </row>
    <row r="33" spans="1:19" x14ac:dyDescent="0.25">
      <c r="A33" s="2">
        <v>37</v>
      </c>
      <c r="B33">
        <f>COUNTIF(Sort!$H$2:$H$366, A33)</f>
        <v>5</v>
      </c>
      <c r="C33">
        <f>SUM($B$3:B33)</f>
        <v>332</v>
      </c>
      <c r="D33">
        <f t="shared" si="6"/>
        <v>0.91966759002770082</v>
      </c>
      <c r="E33" s="3">
        <f t="shared" si="7"/>
        <v>623.11139417284994</v>
      </c>
      <c r="J33" s="2">
        <f t="shared" si="9"/>
        <v>1.3769192035470166</v>
      </c>
      <c r="K33">
        <f t="shared" si="8"/>
        <v>0.91573138536393461</v>
      </c>
      <c r="L33" s="27">
        <f t="shared" si="10"/>
        <v>3.9362046637662074E-3</v>
      </c>
      <c r="N33" s="2">
        <f t="shared" si="1"/>
        <v>0.91317099796692847</v>
      </c>
      <c r="O33" s="3">
        <f t="shared" si="2"/>
        <v>6.4965920607723548E-3</v>
      </c>
      <c r="Q33" s="2">
        <f t="shared" si="3"/>
        <v>0.76118806285995155</v>
      </c>
      <c r="R33">
        <f t="shared" si="4"/>
        <v>0.88277441094553311</v>
      </c>
      <c r="S33" s="3">
        <f t="shared" si="5"/>
        <v>3.6893179082167715E-2</v>
      </c>
    </row>
    <row r="34" spans="1:19" x14ac:dyDescent="0.25">
      <c r="A34" s="2">
        <v>38</v>
      </c>
      <c r="B34">
        <f>COUNTIF(Sort!$H$2:$H$366, A34)</f>
        <v>5</v>
      </c>
      <c r="C34">
        <f>SUM($B$3:B34)</f>
        <v>337</v>
      </c>
      <c r="D34">
        <f t="shared" si="6"/>
        <v>0.93351800554016617</v>
      </c>
      <c r="E34" s="3">
        <f t="shared" si="7"/>
        <v>739.74574320332079</v>
      </c>
      <c r="J34" s="2">
        <f t="shared" si="9"/>
        <v>1.5002610974627668</v>
      </c>
      <c r="K34">
        <f t="shared" si="8"/>
        <v>0.9332266088251403</v>
      </c>
      <c r="L34" s="27">
        <f t="shared" si="10"/>
        <v>2.9139671502587117E-4</v>
      </c>
      <c r="N34" s="2">
        <f t="shared" si="1"/>
        <v>0.93173689213163002</v>
      </c>
      <c r="O34" s="3">
        <f t="shared" si="2"/>
        <v>1.7811134085361502E-3</v>
      </c>
      <c r="Q34" s="2">
        <f t="shared" si="3"/>
        <v>0.77025464742033467</v>
      </c>
      <c r="R34">
        <f t="shared" si="4"/>
        <v>0.899440443189371</v>
      </c>
      <c r="S34" s="3">
        <f t="shared" si="5"/>
        <v>3.4077562350795176E-2</v>
      </c>
    </row>
    <row r="35" spans="1:19" x14ac:dyDescent="0.25">
      <c r="A35" s="2">
        <v>39</v>
      </c>
      <c r="B35">
        <f>COUNTIF(Sort!$H$2:$H$366, A35)</f>
        <v>6</v>
      </c>
      <c r="C35">
        <f>SUM($B$3:B35)</f>
        <v>343</v>
      </c>
      <c r="D35">
        <f t="shared" si="6"/>
        <v>0.95013850415512469</v>
      </c>
      <c r="E35" s="3">
        <f t="shared" si="7"/>
        <v>1039.65611068055</v>
      </c>
      <c r="J35" s="2">
        <f t="shared" si="9"/>
        <v>1.6236029913785168</v>
      </c>
      <c r="K35">
        <f t="shared" si="8"/>
        <v>0.94776971668833576</v>
      </c>
      <c r="L35" s="27">
        <f t="shared" si="10"/>
        <v>2.3687874667889242E-3</v>
      </c>
      <c r="N35" s="2">
        <f t="shared" si="1"/>
        <v>0.94721118888158662</v>
      </c>
      <c r="O35" s="3">
        <f t="shared" si="2"/>
        <v>2.927315273538067E-3</v>
      </c>
      <c r="Q35" s="2">
        <f t="shared" si="3"/>
        <v>0.77897701570503652</v>
      </c>
      <c r="R35">
        <f t="shared" si="4"/>
        <v>0.91356435424627658</v>
      </c>
      <c r="S35" s="3">
        <f t="shared" si="5"/>
        <v>3.6574149908848108E-2</v>
      </c>
    </row>
    <row r="36" spans="1:19" x14ac:dyDescent="0.25">
      <c r="A36" s="2">
        <v>40</v>
      </c>
      <c r="B36">
        <f>COUNTIF(Sort!$H$2:$H$366, A36)</f>
        <v>6</v>
      </c>
      <c r="C36">
        <f>SUM($B$3:B36)</f>
        <v>349</v>
      </c>
      <c r="D36">
        <f t="shared" si="6"/>
        <v>0.96675900277008309</v>
      </c>
      <c r="E36" s="3">
        <f t="shared" si="7"/>
        <v>1203.6173295171152</v>
      </c>
      <c r="J36" s="2">
        <f t="shared" si="9"/>
        <v>1.7469448852942671</v>
      </c>
      <c r="K36">
        <f t="shared" si="8"/>
        <v>0.95967655055718382</v>
      </c>
      <c r="L36" s="27">
        <f t="shared" si="10"/>
        <v>7.0824522128992706E-3</v>
      </c>
      <c r="N36" s="2">
        <f t="shared" si="1"/>
        <v>0.95987236283666966</v>
      </c>
      <c r="O36" s="3">
        <f t="shared" si="2"/>
        <v>6.8866399334134298E-3</v>
      </c>
      <c r="Q36" s="2">
        <f t="shared" si="3"/>
        <v>0.78736823601377404</v>
      </c>
      <c r="R36">
        <f t="shared" si="4"/>
        <v>0.92537153747209056</v>
      </c>
      <c r="S36" s="3">
        <f t="shared" si="5"/>
        <v>4.1387465297992532E-2</v>
      </c>
    </row>
    <row r="37" spans="1:19" x14ac:dyDescent="0.25">
      <c r="A37" s="2">
        <v>41</v>
      </c>
      <c r="B37">
        <f>COUNTIF(Sort!$H$2:$H$366, A37)</f>
        <v>4</v>
      </c>
      <c r="C37">
        <f>SUM($B$3:B37)</f>
        <v>353</v>
      </c>
      <c r="D37">
        <f t="shared" si="6"/>
        <v>0.97783933518005539</v>
      </c>
      <c r="E37" s="3">
        <f t="shared" si="7"/>
        <v>919.71903223578681</v>
      </c>
      <c r="J37" s="2">
        <f t="shared" si="9"/>
        <v>1.8702867792100173</v>
      </c>
      <c r="K37">
        <f t="shared" si="8"/>
        <v>0.96927799776226575</v>
      </c>
      <c r="L37" s="27">
        <f t="shared" si="10"/>
        <v>8.5613374177896384E-3</v>
      </c>
      <c r="N37" s="2">
        <f t="shared" si="1"/>
        <v>0.97003608188454693</v>
      </c>
      <c r="O37" s="3">
        <f t="shared" si="2"/>
        <v>7.803253295508461E-3</v>
      </c>
      <c r="Q37" s="2">
        <f t="shared" si="3"/>
        <v>0.79544088050337491</v>
      </c>
      <c r="R37">
        <f t="shared" si="4"/>
        <v>0.93511704160831255</v>
      </c>
      <c r="S37" s="3">
        <f t="shared" si="5"/>
        <v>4.2722293571742842E-2</v>
      </c>
    </row>
    <row r="38" spans="1:19" x14ac:dyDescent="0.25">
      <c r="A38" s="2">
        <v>42</v>
      </c>
      <c r="B38">
        <f>COUNTIF(Sort!$H$2:$H$366, A38)</f>
        <v>3</v>
      </c>
      <c r="C38">
        <f>SUM($B$3:B38)</f>
        <v>356</v>
      </c>
      <c r="D38">
        <f t="shared" si="6"/>
        <v>0.98614958448753465</v>
      </c>
      <c r="E38" s="3">
        <f t="shared" si="7"/>
        <v>783.76988359512279</v>
      </c>
      <c r="J38" s="2">
        <f t="shared" si="9"/>
        <v>1.9936286731257673</v>
      </c>
      <c r="K38">
        <f t="shared" si="8"/>
        <v>0.97690367526767641</v>
      </c>
      <c r="L38" s="27">
        <f t="shared" si="10"/>
        <v>9.2459092198582393E-3</v>
      </c>
      <c r="N38" s="2">
        <f t="shared" si="1"/>
        <v>0.97803604666342181</v>
      </c>
      <c r="O38" s="3">
        <f t="shared" si="2"/>
        <v>8.1135378241128375E-3</v>
      </c>
      <c r="Q38" s="2">
        <f t="shared" si="3"/>
        <v>0.80320704402402854</v>
      </c>
      <c r="R38">
        <f t="shared" si="4"/>
        <v>0.94307024613554324</v>
      </c>
      <c r="S38" s="3">
        <f t="shared" si="5"/>
        <v>4.3079338351991403E-2</v>
      </c>
    </row>
    <row r="39" spans="1:19" x14ac:dyDescent="0.25">
      <c r="A39" s="2">
        <v>43</v>
      </c>
      <c r="B39">
        <f>COUNTIF(Sort!$H$2:$H$366, A39)</f>
        <v>2</v>
      </c>
      <c r="C39">
        <f>SUM($B$3:B39)</f>
        <v>358</v>
      </c>
      <c r="D39">
        <f t="shared" si="6"/>
        <v>0.99168975069252074</v>
      </c>
      <c r="E39" s="3">
        <f t="shared" si="7"/>
        <v>589.16699534227018</v>
      </c>
      <c r="J39" s="2">
        <f t="shared" si="9"/>
        <v>2.1169705670415175</v>
      </c>
      <c r="K39">
        <f t="shared" si="8"/>
        <v>0.98286882707836987</v>
      </c>
      <c r="L39" s="27">
        <f t="shared" si="10"/>
        <v>8.8209236141508773E-3</v>
      </c>
      <c r="N39" s="2">
        <f t="shared" si="1"/>
        <v>0.98420647321136723</v>
      </c>
      <c r="O39" s="3">
        <f t="shared" si="2"/>
        <v>7.4832774811535163E-3</v>
      </c>
      <c r="Q39" s="2">
        <f t="shared" si="3"/>
        <v>0.81067836224041046</v>
      </c>
      <c r="R39">
        <f t="shared" si="4"/>
        <v>0.94950085101717596</v>
      </c>
      <c r="S39" s="3">
        <f t="shared" si="5"/>
        <v>4.2188899675344782E-2</v>
      </c>
    </row>
    <row r="40" spans="1:19" x14ac:dyDescent="0.25">
      <c r="A40" s="2">
        <v>45</v>
      </c>
      <c r="B40">
        <f>COUNTIF(Sort!$H$2:$H$366, A40)</f>
        <v>1</v>
      </c>
      <c r="C40">
        <f>SUM($B$3:B40)</f>
        <v>359</v>
      </c>
      <c r="D40">
        <f t="shared" si="6"/>
        <v>0.9944598337950139</v>
      </c>
      <c r="E40" s="3">
        <f t="shared" si="7"/>
        <v>367.23723728332345</v>
      </c>
      <c r="J40" s="2">
        <f t="shared" si="9"/>
        <v>2.363654354873018</v>
      </c>
      <c r="K40">
        <f t="shared" si="8"/>
        <v>0.99095215664116798</v>
      </c>
      <c r="L40" s="27">
        <f t="shared" si="10"/>
        <v>3.5076771538459228E-3</v>
      </c>
      <c r="N40" s="2">
        <f t="shared" si="1"/>
        <v>0.9923128217314412</v>
      </c>
      <c r="O40" s="3">
        <f t="shared" si="2"/>
        <v>2.1470120635727064E-3</v>
      </c>
      <c r="Q40" s="2">
        <f t="shared" si="3"/>
        <v>0.82478081342853748</v>
      </c>
      <c r="R40">
        <f t="shared" si="4"/>
        <v>0.95880642007086059</v>
      </c>
      <c r="S40" s="3">
        <f t="shared" si="5"/>
        <v>3.5653413724153316E-2</v>
      </c>
    </row>
    <row r="41" spans="1:19" x14ac:dyDescent="0.25">
      <c r="A41" s="2">
        <v>46</v>
      </c>
      <c r="B41">
        <f>COUNTIF(Sort!$H$2:$H$366, A41)</f>
        <v>1</v>
      </c>
      <c r="C41">
        <f>SUM($B$3:B41)</f>
        <v>360</v>
      </c>
      <c r="D41">
        <f t="shared" si="6"/>
        <v>0.99722991689750695</v>
      </c>
      <c r="E41" s="3">
        <f t="shared" si="7"/>
        <v>406.56410708941763</v>
      </c>
      <c r="J41" s="2">
        <f t="shared" si="9"/>
        <v>2.4869962487887678</v>
      </c>
      <c r="K41">
        <f t="shared" si="8"/>
        <v>0.99355866212964239</v>
      </c>
      <c r="L41" s="27">
        <f t="shared" si="10"/>
        <v>3.6712547678645624E-3</v>
      </c>
      <c r="N41" s="2">
        <f t="shared" si="1"/>
        <v>0.99480402305058224</v>
      </c>
      <c r="O41" s="3">
        <f t="shared" si="2"/>
        <v>2.4258938469247093E-3</v>
      </c>
      <c r="Q41" s="2">
        <f t="shared" si="3"/>
        <v>0.83143307541626243</v>
      </c>
      <c r="R41">
        <f t="shared" si="4"/>
        <v>0.96212983352371828</v>
      </c>
      <c r="S41" s="3">
        <f t="shared" si="5"/>
        <v>3.5100083373788671E-2</v>
      </c>
    </row>
    <row r="42" spans="1:19" ht="15.75" thickBot="1" x14ac:dyDescent="0.3">
      <c r="A42" s="2">
        <v>48</v>
      </c>
      <c r="B42">
        <f>COUNTIF(Sort!$H$2:$H$366, A42)</f>
        <v>1</v>
      </c>
      <c r="C42">
        <f>SUM($B$3:B42)</f>
        <v>361</v>
      </c>
      <c r="D42">
        <f t="shared" si="6"/>
        <v>1</v>
      </c>
      <c r="E42" s="3">
        <f t="shared" si="7"/>
        <v>491.21784670160599</v>
      </c>
      <c r="J42" s="22">
        <f t="shared" si="9"/>
        <v>2.7336800366202683</v>
      </c>
      <c r="K42" s="23">
        <f t="shared" si="8"/>
        <v>0.99686845635017352</v>
      </c>
      <c r="L42" s="29">
        <f t="shared" si="10"/>
        <v>3.1315436498264848E-3</v>
      </c>
      <c r="N42" s="22">
        <f t="shared" si="1"/>
        <v>0.99777972994719866</v>
      </c>
      <c r="O42" s="24">
        <f t="shared" si="2"/>
        <v>2.220270052801343E-3</v>
      </c>
      <c r="Q42" s="22">
        <f t="shared" si="3"/>
        <v>0.84398952091296553</v>
      </c>
      <c r="R42" s="23">
        <f t="shared" si="4"/>
        <v>0.96702168814035205</v>
      </c>
      <c r="S42" s="24">
        <f t="shared" si="5"/>
        <v>3.2978311859647946E-2</v>
      </c>
    </row>
    <row r="43" spans="1:19" ht="15.75" thickBot="1" x14ac:dyDescent="0.3">
      <c r="A43" s="22" t="str">
        <v>-</v>
      </c>
      <c r="B43" s="23">
        <f>COUNTIF(Sort!$H$2:$H$366, A43)</f>
        <v>4</v>
      </c>
      <c r="C43" s="23"/>
      <c r="D43" s="23"/>
      <c r="E43" s="24"/>
      <c r="J43" s="22"/>
      <c r="K43" s="23"/>
      <c r="L43" s="24"/>
      <c r="N43" s="22"/>
      <c r="O43" s="24"/>
      <c r="Q43" s="22"/>
      <c r="R43" s="23"/>
      <c r="S43" s="24"/>
    </row>
    <row r="44" spans="1:19" ht="15.75" thickBot="1" x14ac:dyDescent="0.3">
      <c r="A44" s="22"/>
      <c r="B44" s="23"/>
      <c r="C44" s="23"/>
      <c r="D44" s="23"/>
      <c r="E44" s="24"/>
    </row>
  </sheetData>
  <mergeCells count="3">
    <mergeCell ref="J1:L1"/>
    <mergeCell ref="N1:O1"/>
    <mergeCell ref="Q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C66B-932B-4363-80DD-398EEF690294}">
  <dimension ref="A1:S44"/>
  <sheetViews>
    <sheetView workbookViewId="0">
      <selection activeCell="G26" sqref="G26"/>
    </sheetView>
  </sheetViews>
  <sheetFormatPr defaultRowHeight="15" x14ac:dyDescent="0.25"/>
  <cols>
    <col min="2" max="2" width="10.7109375" customWidth="1"/>
    <col min="3" max="3" width="15.42578125" customWidth="1"/>
    <col min="5" max="5" width="14.28515625" customWidth="1"/>
    <col min="7" max="7" width="26.7109375" customWidth="1"/>
    <col min="8" max="8" width="10.5703125" bestFit="1" customWidth="1"/>
    <col min="11" max="11" width="14.28515625" customWidth="1"/>
    <col min="12" max="12" width="10.5703125" bestFit="1" customWidth="1"/>
    <col min="14" max="14" width="14.85546875" customWidth="1"/>
    <col min="17" max="17" width="14" customWidth="1"/>
    <col min="18" max="18" width="20.85546875" customWidth="1"/>
  </cols>
  <sheetData>
    <row r="1" spans="1:19" x14ac:dyDescent="0.25">
      <c r="A1" s="17" t="s">
        <v>400</v>
      </c>
      <c r="B1" s="18"/>
      <c r="C1" s="18"/>
      <c r="D1" s="18"/>
      <c r="E1" s="19"/>
      <c r="J1" s="70" t="s">
        <v>415</v>
      </c>
      <c r="K1" s="71"/>
      <c r="L1" s="74"/>
      <c r="N1" s="70" t="s">
        <v>428</v>
      </c>
      <c r="O1" s="74"/>
      <c r="Q1" s="70" t="s">
        <v>429</v>
      </c>
      <c r="R1" s="71"/>
      <c r="S1" s="74"/>
    </row>
    <row r="2" spans="1:19" ht="15.75" thickBot="1" x14ac:dyDescent="0.3">
      <c r="A2" s="20" t="s">
        <v>412</v>
      </c>
      <c r="B2" s="16" t="s">
        <v>399</v>
      </c>
      <c r="C2" s="16" t="s">
        <v>454</v>
      </c>
      <c r="D2" s="16" t="s">
        <v>421</v>
      </c>
      <c r="E2" s="21" t="s">
        <v>453</v>
      </c>
      <c r="J2" s="20" t="s">
        <v>430</v>
      </c>
      <c r="K2" s="16" t="s">
        <v>426</v>
      </c>
      <c r="L2" s="21" t="s">
        <v>427</v>
      </c>
      <c r="N2" s="20" t="s">
        <v>455</v>
      </c>
      <c r="O2" s="21" t="s">
        <v>427</v>
      </c>
      <c r="Q2" s="20" t="s">
        <v>456</v>
      </c>
      <c r="R2" s="16" t="s">
        <v>457</v>
      </c>
      <c r="S2" s="21" t="s">
        <v>427</v>
      </c>
    </row>
    <row r="3" spans="1:19" x14ac:dyDescent="0.25">
      <c r="A3" s="2" cm="1">
        <f t="array" ref="A3:A44">_xlfn._xlws.SORT(_xlfn.UNIQUE(Sort!$I$2:$I$366))</f>
        <v>4</v>
      </c>
      <c r="B3">
        <f>COUNTIF(Sort!$I$2:$I$366, A3)</f>
        <v>1</v>
      </c>
      <c r="C3">
        <f>SUM($B$3:B3)</f>
        <v>1</v>
      </c>
      <c r="D3">
        <f>C3/$H$3</f>
        <v>2.7700831024930748E-3</v>
      </c>
      <c r="E3" s="3">
        <f>(A3-$H$4)^2*B3</f>
        <v>433.47009307786163</v>
      </c>
      <c r="G3" s="4" t="s">
        <v>408</v>
      </c>
      <c r="H3" s="25">
        <f>SUMIF($A$3:$A$100,"&lt;&gt;-",$B$3:$B$100)</f>
        <v>361</v>
      </c>
      <c r="J3" s="2">
        <f>(A3-$H$4)/$H$6</f>
        <v>-2.412546851681459</v>
      </c>
      <c r="K3">
        <f>_xlfn.NORM.S.DIST(J3,TRUE)</f>
        <v>7.920750646149978E-3</v>
      </c>
      <c r="L3" s="27">
        <f>ABS(K3-D3)</f>
        <v>5.1506675436569036E-3</v>
      </c>
      <c r="N3" s="2">
        <f>_xlfn.WEIBULL.DIST(A3,$H$7,$H$8,TRUE)</f>
        <v>2.2434978533436884E-3</v>
      </c>
      <c r="O3" s="3">
        <f>ABS(D3-N3)</f>
        <v>5.2658524914938644E-4</v>
      </c>
      <c r="Q3" s="2">
        <f t="shared" ref="Q3:Q43" si="0">_xlfn.EXPON.DIST(A3,$H$9,TRUE)</f>
        <v>0.14884473269653381</v>
      </c>
      <c r="R3">
        <f t="shared" ref="R3:R43" si="1">(N3*$H$10)+(Q3*$H$11)</f>
        <v>3.1563744821981717E-2</v>
      </c>
      <c r="S3" s="3">
        <f t="shared" ref="S3:S43" si="2">ABS(D3-R3)</f>
        <v>2.879366171948864E-2</v>
      </c>
    </row>
    <row r="4" spans="1:19" x14ac:dyDescent="0.25">
      <c r="A4" s="2">
        <v>5</v>
      </c>
      <c r="B4">
        <f>COUNTIF(Sort!$I$2:$I$366, A4)</f>
        <v>5</v>
      </c>
      <c r="C4">
        <f>SUM($B$3:B4)</f>
        <v>6</v>
      </c>
      <c r="D4">
        <f t="shared" ref="D4:D43" si="3">C4/$H$3</f>
        <v>1.662049861495845E-2</v>
      </c>
      <c r="E4" s="3">
        <f t="shared" ref="E4:E43" si="4">(A4-$H$4)^2*B4</f>
        <v>1964.1510194059288</v>
      </c>
      <c r="G4" s="20" t="s">
        <v>411</v>
      </c>
      <c r="H4" s="3" cm="1">
        <f t="array" ref="H4">SUMPRODUCT(B3:B100,IF(ISNUMBER(A3:A100),A3:A100)) / H3</f>
        <v>24.819944598337951</v>
      </c>
      <c r="J4" s="2">
        <f>(A4-$H$4)/$H$6</f>
        <v>-2.2966701335525332</v>
      </c>
      <c r="K4">
        <f t="shared" ref="K4:K43" si="5">_xlfn.NORM.S.DIST(J4,TRUE)</f>
        <v>1.0818797226843263E-2</v>
      </c>
      <c r="L4" s="27">
        <f>ABS(K4-D4)</f>
        <v>5.8017013881151869E-3</v>
      </c>
      <c r="N4" s="2">
        <f>_xlfn.WEIBULL.DIST(A4,$H$7,$H$8,TRUE)</f>
        <v>4.5253817091061386E-3</v>
      </c>
      <c r="O4" s="3">
        <f>ABS(D4-N4)</f>
        <v>1.2095116905852311E-2</v>
      </c>
      <c r="Q4" s="2">
        <f t="shared" si="0"/>
        <v>0.18245627618920607</v>
      </c>
      <c r="R4">
        <f t="shared" si="1"/>
        <v>4.011156060512612E-2</v>
      </c>
      <c r="S4" s="3">
        <f t="shared" si="2"/>
        <v>2.3491061990167671E-2</v>
      </c>
    </row>
    <row r="5" spans="1:19" x14ac:dyDescent="0.25">
      <c r="A5" s="2">
        <v>6</v>
      </c>
      <c r="B5">
        <f>COUNTIF(Sort!$I$2:$I$366, A5)</f>
        <v>3</v>
      </c>
      <c r="C5">
        <f>SUM($B$3:B5)</f>
        <v>9</v>
      </c>
      <c r="D5">
        <f t="shared" si="3"/>
        <v>2.4930747922437674E-2</v>
      </c>
      <c r="E5" s="3">
        <f t="shared" si="4"/>
        <v>1062.5709440535295</v>
      </c>
      <c r="G5" s="20" t="s">
        <v>414</v>
      </c>
      <c r="H5" s="3">
        <f>SUM(E3:E43)/H3</f>
        <v>74.474505260088549</v>
      </c>
      <c r="J5" s="2">
        <f t="shared" ref="J5:J43" si="6">(A5-$H$4)/$H$6</f>
        <v>-2.1807934154236075</v>
      </c>
      <c r="K5">
        <f t="shared" si="5"/>
        <v>1.4599349911005878E-2</v>
      </c>
      <c r="L5" s="27">
        <f>ABS(K5-D5)</f>
        <v>1.0331398011431797E-2</v>
      </c>
      <c r="N5" s="2">
        <f>_xlfn.WEIBULL.DIST(A5,$H$7,$H$8,TRUE)</f>
        <v>8.0219533977246779E-3</v>
      </c>
      <c r="O5" s="3">
        <f>ABS(D5-N5)</f>
        <v>1.6908794524712997E-2</v>
      </c>
      <c r="Q5" s="2">
        <f t="shared" si="0"/>
        <v>0.21474052265469909</v>
      </c>
      <c r="R5">
        <f t="shared" si="1"/>
        <v>4.936566724911956E-2</v>
      </c>
      <c r="S5" s="3">
        <f t="shared" si="2"/>
        <v>2.4434919326681886E-2</v>
      </c>
    </row>
    <row r="6" spans="1:19" x14ac:dyDescent="0.25">
      <c r="A6" s="2">
        <v>7</v>
      </c>
      <c r="B6">
        <f>COUNTIF(Sort!$I$2:$I$366, A6)</f>
        <v>9</v>
      </c>
      <c r="C6">
        <f>SUM($B$3:B6)</f>
        <v>18</v>
      </c>
      <c r="D6">
        <f t="shared" si="3"/>
        <v>4.9861495844875349E-2</v>
      </c>
      <c r="E6" s="3">
        <f t="shared" si="4"/>
        <v>2857.9538293905052</v>
      </c>
      <c r="G6" s="20" t="s">
        <v>413</v>
      </c>
      <c r="H6" s="3">
        <f>SQRT(H5)</f>
        <v>8.6298612538144877</v>
      </c>
      <c r="J6" s="2">
        <f t="shared" si="6"/>
        <v>-2.0649166972946817</v>
      </c>
      <c r="K6">
        <f t="shared" si="5"/>
        <v>1.9465441468378846E-2</v>
      </c>
      <c r="L6" s="27">
        <f t="shared" ref="L6:L43" si="7">ABS(K6-D6)</f>
        <v>3.0396054376496503E-2</v>
      </c>
      <c r="N6" s="2">
        <f t="shared" ref="N6:N43" si="8">_xlfn.WEIBULL.DIST(A6,$H$7,$H$8,TRUE)</f>
        <v>1.300300257628725E-2</v>
      </c>
      <c r="O6" s="3">
        <f t="shared" ref="O6:O43" si="9">ABS(D6-N6)</f>
        <v>3.6858493268588102E-2</v>
      </c>
      <c r="Q6" s="2">
        <f t="shared" si="0"/>
        <v>0.24574988615125881</v>
      </c>
      <c r="R6">
        <f t="shared" si="1"/>
        <v>5.9552379291281571E-2</v>
      </c>
      <c r="S6" s="3">
        <f t="shared" si="2"/>
        <v>9.6908834464062218E-3</v>
      </c>
    </row>
    <row r="7" spans="1:19" x14ac:dyDescent="0.25">
      <c r="A7" s="2">
        <v>8</v>
      </c>
      <c r="B7">
        <f>COUNTIF(Sort!$I$2:$I$366, A7)</f>
        <v>3</v>
      </c>
      <c r="C7">
        <f>SUM($B$3:B7)</f>
        <v>21</v>
      </c>
      <c r="D7">
        <f t="shared" si="3"/>
        <v>5.817174515235457E-2</v>
      </c>
      <c r="E7" s="3">
        <f t="shared" si="4"/>
        <v>848.73160887347399</v>
      </c>
      <c r="G7" s="20" t="s">
        <v>416</v>
      </c>
      <c r="H7" s="26">
        <f>(H6/H4)^-1.086</f>
        <v>3.1495864678516434</v>
      </c>
      <c r="J7" s="2">
        <f t="shared" si="6"/>
        <v>-1.9490399791657558</v>
      </c>
      <c r="K7">
        <f t="shared" si="5"/>
        <v>2.5645325257450891E-2</v>
      </c>
      <c r="L7" s="27">
        <f t="shared" si="7"/>
        <v>3.252641989490368E-2</v>
      </c>
      <c r="N7" s="2">
        <f t="shared" si="8"/>
        <v>1.9733879387915178E-2</v>
      </c>
      <c r="O7" s="3">
        <f t="shared" si="9"/>
        <v>3.8437865764439388E-2</v>
      </c>
      <c r="Q7" s="2">
        <f t="shared" si="0"/>
        <v>0.27553471094156501</v>
      </c>
      <c r="R7">
        <f t="shared" si="1"/>
        <v>7.0894045698645144E-2</v>
      </c>
      <c r="S7" s="3">
        <f t="shared" si="2"/>
        <v>1.2722300546290574E-2</v>
      </c>
    </row>
    <row r="8" spans="1:19" x14ac:dyDescent="0.25">
      <c r="A8" s="2">
        <v>9</v>
      </c>
      <c r="B8">
        <f>COUNTIF(Sort!$I$2:$I$366, A8)</f>
        <v>7</v>
      </c>
      <c r="C8">
        <f>SUM($B$3:B8)</f>
        <v>28</v>
      </c>
      <c r="D8">
        <f t="shared" si="3"/>
        <v>7.7562326869806089E-2</v>
      </c>
      <c r="E8" s="3">
        <f t="shared" si="4"/>
        <v>1751.8945296613747</v>
      </c>
      <c r="G8" s="20" t="s">
        <v>417</v>
      </c>
      <c r="H8" s="26">
        <f>H4/_xlfn.GAMMA(1+(1/H7))</f>
        <v>27.732662641556576</v>
      </c>
      <c r="J8" s="2">
        <f t="shared" si="6"/>
        <v>-1.8331632610368298</v>
      </c>
      <c r="K8">
        <f t="shared" si="5"/>
        <v>3.3389147825504749E-2</v>
      </c>
      <c r="L8" s="27">
        <f t="shared" si="7"/>
        <v>4.417317904430134E-2</v>
      </c>
      <c r="N8" s="2">
        <f t="shared" si="8"/>
        <v>2.8469891037144514E-2</v>
      </c>
      <c r="O8" s="3">
        <f t="shared" si="9"/>
        <v>4.9092435832661575E-2</v>
      </c>
      <c r="Q8" s="2">
        <f t="shared" si="0"/>
        <v>0.30414335322755254</v>
      </c>
      <c r="R8">
        <f t="shared" si="1"/>
        <v>8.3604583475226119E-2</v>
      </c>
      <c r="S8" s="3">
        <f t="shared" si="2"/>
        <v>6.0422566054200294E-3</v>
      </c>
    </row>
    <row r="9" spans="1:19" x14ac:dyDescent="0.25">
      <c r="A9" s="2">
        <v>10</v>
      </c>
      <c r="B9">
        <f>COUNTIF(Sort!$I$2:$I$366, A9)</f>
        <v>2</v>
      </c>
      <c r="C9">
        <f>SUM($B$3:B9)</f>
        <v>30</v>
      </c>
      <c r="D9">
        <f t="shared" si="3"/>
        <v>8.3102493074792241E-2</v>
      </c>
      <c r="E9" s="3">
        <f t="shared" si="4"/>
        <v>439.26151579561241</v>
      </c>
      <c r="G9" s="20" t="s">
        <v>418</v>
      </c>
      <c r="H9" s="3">
        <f>1/H4</f>
        <v>4.0290178571428567E-2</v>
      </c>
      <c r="J9" s="2">
        <f t="shared" si="6"/>
        <v>-1.7172865429079041</v>
      </c>
      <c r="K9">
        <f t="shared" si="5"/>
        <v>4.2963414802723802E-2</v>
      </c>
      <c r="L9" s="27">
        <f t="shared" si="7"/>
        <v>4.0139078272068439E-2</v>
      </c>
      <c r="N9" s="2">
        <f t="shared" si="8"/>
        <v>3.9450182063711849E-2</v>
      </c>
      <c r="O9" s="3">
        <f t="shared" si="9"/>
        <v>4.3652311011080393E-2</v>
      </c>
      <c r="Q9" s="2">
        <f t="shared" si="0"/>
        <v>0.33162225965758024</v>
      </c>
      <c r="R9">
        <f t="shared" si="1"/>
        <v>9.7884597582485522E-2</v>
      </c>
      <c r="S9" s="3">
        <f t="shared" si="2"/>
        <v>1.4782104507693281E-2</v>
      </c>
    </row>
    <row r="10" spans="1:19" x14ac:dyDescent="0.25">
      <c r="A10" s="2">
        <v>11</v>
      </c>
      <c r="B10">
        <f>COUNTIF(Sort!$I$2:$I$366, A10)</f>
        <v>6</v>
      </c>
      <c r="C10">
        <f>SUM($B$3:B10)</f>
        <v>36</v>
      </c>
      <c r="D10">
        <f t="shared" si="3"/>
        <v>9.9722991689750698E-2</v>
      </c>
      <c r="E10" s="3">
        <f t="shared" si="4"/>
        <v>1145.9452122067819</v>
      </c>
      <c r="G10" s="20" t="s">
        <v>419</v>
      </c>
      <c r="H10" s="3">
        <v>0.8</v>
      </c>
      <c r="J10" s="2">
        <f t="shared" si="6"/>
        <v>-1.6014098247789781</v>
      </c>
      <c r="K10">
        <f t="shared" si="5"/>
        <v>5.4643089051021006E-2</v>
      </c>
      <c r="L10" s="27">
        <f t="shared" si="7"/>
        <v>4.5079902638729692E-2</v>
      </c>
      <c r="N10" s="2">
        <f t="shared" si="8"/>
        <v>5.2891145623207604E-2</v>
      </c>
      <c r="O10" s="3">
        <f t="shared" si="9"/>
        <v>4.6831846066543094E-2</v>
      </c>
      <c r="Q10" s="2">
        <f t="shared" si="0"/>
        <v>0.35801604273340487</v>
      </c>
      <c r="R10">
        <f t="shared" si="1"/>
        <v>0.11391612504524706</v>
      </c>
      <c r="S10" s="3">
        <f t="shared" si="2"/>
        <v>1.4193133355496365E-2</v>
      </c>
    </row>
    <row r="11" spans="1:19" x14ac:dyDescent="0.25">
      <c r="A11" s="2">
        <v>12</v>
      </c>
      <c r="B11">
        <f>COUNTIF(Sort!$I$2:$I$366, A11)</f>
        <v>11</v>
      </c>
      <c r="C11">
        <f>SUM($B$3:B11)</f>
        <v>47</v>
      </c>
      <c r="D11">
        <f t="shared" si="3"/>
        <v>0.13019390581717452</v>
      </c>
      <c r="E11" s="3">
        <f t="shared" si="4"/>
        <v>1807.8607745489985</v>
      </c>
      <c r="G11" s="20" t="s">
        <v>420</v>
      </c>
      <c r="H11" s="3">
        <v>0.2</v>
      </c>
      <c r="J11" s="2">
        <f t="shared" si="6"/>
        <v>-1.4855331066500523</v>
      </c>
      <c r="K11">
        <f t="shared" si="5"/>
        <v>6.8701330091654453E-2</v>
      </c>
      <c r="L11" s="27">
        <f t="shared" si="7"/>
        <v>6.1492575725520068E-2</v>
      </c>
      <c r="N11" s="2">
        <f t="shared" si="8"/>
        <v>6.897949217431433E-2</v>
      </c>
      <c r="O11" s="3">
        <f t="shared" si="9"/>
        <v>6.1214413642860191E-2</v>
      </c>
      <c r="Q11" s="2">
        <f t="shared" si="0"/>
        <v>0.38336755323938487</v>
      </c>
      <c r="R11">
        <f t="shared" si="1"/>
        <v>0.13185710438732845</v>
      </c>
      <c r="S11" s="3">
        <f t="shared" si="2"/>
        <v>1.6631985701539287E-3</v>
      </c>
    </row>
    <row r="12" spans="1:19" x14ac:dyDescent="0.25">
      <c r="A12" s="2">
        <v>13</v>
      </c>
      <c r="B12">
        <f>COUNTIF(Sort!$I$2:$I$366, A12)</f>
        <v>7</v>
      </c>
      <c r="C12">
        <f>SUM($B$3:B12)</f>
        <v>54</v>
      </c>
      <c r="D12">
        <f t="shared" si="3"/>
        <v>0.14958448753462603</v>
      </c>
      <c r="E12" s="3">
        <f t="shared" si="4"/>
        <v>977.97763215444957</v>
      </c>
      <c r="G12" s="20" t="s">
        <v>422</v>
      </c>
      <c r="H12" s="3">
        <f>1.94/SQRT(H3)</f>
        <v>0.10210526315789474</v>
      </c>
      <c r="J12" s="2">
        <f t="shared" si="6"/>
        <v>-1.3696563885211264</v>
      </c>
      <c r="K12">
        <f t="shared" si="5"/>
        <v>8.5397094221188602E-2</v>
      </c>
      <c r="L12" s="27">
        <f t="shared" si="7"/>
        <v>6.4187393313437424E-2</v>
      </c>
      <c r="N12" s="2">
        <f t="shared" si="8"/>
        <v>8.7865169772841631E-2</v>
      </c>
      <c r="O12" s="3">
        <f t="shared" si="9"/>
        <v>6.1719317761784395E-2</v>
      </c>
      <c r="Q12" s="2">
        <f t="shared" si="0"/>
        <v>0.40771794981150378</v>
      </c>
      <c r="R12">
        <f t="shared" si="1"/>
        <v>0.15183572578057408</v>
      </c>
      <c r="S12" s="3">
        <f t="shared" si="2"/>
        <v>2.2512382459480562E-3</v>
      </c>
    </row>
    <row r="13" spans="1:19" x14ac:dyDescent="0.25">
      <c r="A13" s="2">
        <v>14</v>
      </c>
      <c r="B13">
        <f>COUNTIF(Sort!$I$2:$I$366, A13)</f>
        <v>5</v>
      </c>
      <c r="C13">
        <f>SUM($B$3:B13)</f>
        <v>59</v>
      </c>
      <c r="D13">
        <f t="shared" si="3"/>
        <v>0.16343490304709141</v>
      </c>
      <c r="E13" s="3">
        <f t="shared" si="4"/>
        <v>585.35600555551309</v>
      </c>
      <c r="G13" s="20" t="s">
        <v>423</v>
      </c>
      <c r="H13" s="3">
        <f>MAX(O3:O56)</f>
        <v>7.2342474145856983E-2</v>
      </c>
      <c r="J13" s="2">
        <f t="shared" si="6"/>
        <v>-1.2537796703922006</v>
      </c>
      <c r="K13">
        <f t="shared" si="5"/>
        <v>0.10496105021681874</v>
      </c>
      <c r="L13" s="27">
        <f t="shared" si="7"/>
        <v>5.8473852830272663E-2</v>
      </c>
      <c r="N13" s="2">
        <f t="shared" si="8"/>
        <v>0.10965438996014672</v>
      </c>
      <c r="O13" s="3">
        <f t="shared" si="9"/>
        <v>5.378051308694469E-2</v>
      </c>
      <c r="Q13" s="2">
        <f t="shared" si="0"/>
        <v>0.43110676575916096</v>
      </c>
      <c r="R13">
        <f t="shared" si="1"/>
        <v>0.17394486511994958</v>
      </c>
      <c r="S13" s="3">
        <f t="shared" si="2"/>
        <v>1.0509962072858176E-2</v>
      </c>
    </row>
    <row r="14" spans="1:19" x14ac:dyDescent="0.25">
      <c r="A14" s="2">
        <v>15</v>
      </c>
      <c r="B14">
        <f>COUNTIF(Sort!$I$2:$I$366, A14)</f>
        <v>2</v>
      </c>
      <c r="C14">
        <f>SUM($B$3:B14)</f>
        <v>61</v>
      </c>
      <c r="D14">
        <f t="shared" si="3"/>
        <v>0.16897506925207756</v>
      </c>
      <c r="E14" s="3">
        <f t="shared" si="4"/>
        <v>192.8626238288534</v>
      </c>
      <c r="G14" s="20" t="s">
        <v>424</v>
      </c>
      <c r="H14" s="27">
        <f>MAX(L3:L56)</f>
        <v>6.4187393313437424E-2</v>
      </c>
      <c r="J14" s="2">
        <f t="shared" si="6"/>
        <v>-1.1379029522632746</v>
      </c>
      <c r="K14">
        <f t="shared" si="5"/>
        <v>0.12758050419012176</v>
      </c>
      <c r="L14" s="27">
        <f t="shared" si="7"/>
        <v>4.1394565061955796E-2</v>
      </c>
      <c r="N14" s="2">
        <f t="shared" si="8"/>
        <v>0.13440306402096205</v>
      </c>
      <c r="O14" s="3">
        <f t="shared" si="9"/>
        <v>3.4572005231115505E-2</v>
      </c>
      <c r="Q14" s="2">
        <f t="shared" si="0"/>
        <v>0.45357197324821424</v>
      </c>
      <c r="R14">
        <f t="shared" si="1"/>
        <v>0.19823684586641249</v>
      </c>
      <c r="S14" s="3">
        <f t="shared" si="2"/>
        <v>2.9261776614334933E-2</v>
      </c>
    </row>
    <row r="15" spans="1:19" x14ac:dyDescent="0.25">
      <c r="A15" s="2">
        <v>16</v>
      </c>
      <c r="B15">
        <f>COUNTIF(Sort!$I$2:$I$366, A15)</f>
        <v>5</v>
      </c>
      <c r="C15">
        <f>SUM($B$3:B15)</f>
        <v>66</v>
      </c>
      <c r="D15">
        <f t="shared" si="3"/>
        <v>0.18282548476454294</v>
      </c>
      <c r="E15" s="3">
        <f t="shared" si="4"/>
        <v>388.95711358875405</v>
      </c>
      <c r="G15" s="20" t="s">
        <v>425</v>
      </c>
      <c r="H15" s="26">
        <f>MAX(R3:R56)</f>
        <v>0.9759941703163586</v>
      </c>
      <c r="J15" s="2">
        <f t="shared" si="6"/>
        <v>-1.0220262341343489</v>
      </c>
      <c r="K15">
        <f t="shared" si="5"/>
        <v>0.15338424202674872</v>
      </c>
      <c r="L15" s="27">
        <f t="shared" si="7"/>
        <v>2.9441242737794221E-2</v>
      </c>
      <c r="N15" s="2">
        <f t="shared" si="8"/>
        <v>0.16211099312274835</v>
      </c>
      <c r="O15" s="3">
        <f t="shared" si="9"/>
        <v>2.0714491641794591E-2</v>
      </c>
      <c r="Q15" s="2">
        <f t="shared" si="0"/>
        <v>0.47515004494947827</v>
      </c>
      <c r="R15">
        <f t="shared" si="1"/>
        <v>0.22471880348809434</v>
      </c>
      <c r="S15" s="3">
        <f t="shared" si="2"/>
        <v>4.1893318723551398E-2</v>
      </c>
    </row>
    <row r="16" spans="1:19" ht="15.75" thickBot="1" x14ac:dyDescent="0.3">
      <c r="A16" s="2">
        <v>17</v>
      </c>
      <c r="B16">
        <f>COUNTIF(Sort!$I$2:$I$366, A16)</f>
        <v>6</v>
      </c>
      <c r="C16">
        <f>SUM($B$3:B16)</f>
        <v>72</v>
      </c>
      <c r="D16">
        <f t="shared" si="3"/>
        <v>0.1994459833795014</v>
      </c>
      <c r="E16" s="3">
        <f t="shared" si="4"/>
        <v>366.90920112644943</v>
      </c>
      <c r="G16" s="28" t="s">
        <v>446</v>
      </c>
      <c r="H16" s="24" t="s">
        <v>415</v>
      </c>
      <c r="J16" s="2">
        <f t="shared" si="6"/>
        <v>-0.90614951600542304</v>
      </c>
      <c r="K16">
        <f t="shared" si="5"/>
        <v>0.1824283598633997</v>
      </c>
      <c r="L16" s="27">
        <f t="shared" si="7"/>
        <v>1.7017623516101699E-2</v>
      </c>
      <c r="N16" s="2">
        <f t="shared" si="8"/>
        <v>0.19271717850467643</v>
      </c>
      <c r="O16" s="3">
        <f t="shared" si="9"/>
        <v>6.7288048748249674E-3</v>
      </c>
      <c r="Q16" s="2">
        <f t="shared" si="0"/>
        <v>0.49587601325276548</v>
      </c>
      <c r="R16">
        <f t="shared" si="1"/>
        <v>0.25334894545429426</v>
      </c>
      <c r="S16" s="3">
        <f t="shared" si="2"/>
        <v>5.3902962074792865E-2</v>
      </c>
    </row>
    <row r="17" spans="1:19" x14ac:dyDescent="0.25">
      <c r="A17" s="2">
        <v>18</v>
      </c>
      <c r="B17">
        <f>COUNTIF(Sort!$I$2:$I$366, A17)</f>
        <v>4</v>
      </c>
      <c r="C17">
        <f>SUM($B$3:B17)</f>
        <v>76</v>
      </c>
      <c r="D17">
        <f t="shared" si="3"/>
        <v>0.21052631578947367</v>
      </c>
      <c r="E17" s="3">
        <f t="shared" si="4"/>
        <v>186.046577297596</v>
      </c>
      <c r="J17" s="2">
        <f t="shared" si="6"/>
        <v>-0.79027279787649718</v>
      </c>
      <c r="K17">
        <f t="shared" si="5"/>
        <v>0.21468423473658549</v>
      </c>
      <c r="L17" s="27">
        <f t="shared" si="7"/>
        <v>4.1579189471118161E-3</v>
      </c>
      <c r="N17" s="2">
        <f t="shared" si="8"/>
        <v>0.22609662019081095</v>
      </c>
      <c r="O17" s="3">
        <f t="shared" si="9"/>
        <v>1.5570304401337276E-2</v>
      </c>
      <c r="Q17" s="2">
        <f t="shared" si="0"/>
        <v>0.51578352714260522</v>
      </c>
      <c r="R17">
        <f t="shared" si="1"/>
        <v>0.28403400158116981</v>
      </c>
      <c r="S17" s="3">
        <f t="shared" si="2"/>
        <v>7.3507685791696142E-2</v>
      </c>
    </row>
    <row r="18" spans="1:19" x14ac:dyDescent="0.25">
      <c r="A18" s="2">
        <v>19</v>
      </c>
      <c r="B18">
        <f>COUNTIF(Sort!$I$2:$I$366, A18)</f>
        <v>8</v>
      </c>
      <c r="C18">
        <f>SUM($B$3:B18)</f>
        <v>84</v>
      </c>
      <c r="D18">
        <f t="shared" si="3"/>
        <v>0.23268698060941828</v>
      </c>
      <c r="E18" s="3">
        <f t="shared" si="4"/>
        <v>270.97404102178479</v>
      </c>
      <c r="J18" s="2">
        <f t="shared" si="6"/>
        <v>-0.67439607974757132</v>
      </c>
      <c r="K18">
        <f t="shared" si="5"/>
        <v>0.25002976721437864</v>
      </c>
      <c r="L18" s="27">
        <f t="shared" si="7"/>
        <v>1.7342786604960359E-2</v>
      </c>
      <c r="N18" s="2">
        <f t="shared" si="8"/>
        <v>0.26205895080851355</v>
      </c>
      <c r="O18" s="3">
        <f t="shared" si="9"/>
        <v>2.9371970199095265E-2</v>
      </c>
      <c r="Q18" s="2">
        <f t="shared" si="0"/>
        <v>0.53490490682797831</v>
      </c>
      <c r="R18">
        <f t="shared" si="1"/>
        <v>0.31662814201240652</v>
      </c>
      <c r="S18" s="3">
        <f t="shared" si="2"/>
        <v>8.394116140298824E-2</v>
      </c>
    </row>
    <row r="19" spans="1:19" x14ac:dyDescent="0.25">
      <c r="A19" s="2">
        <v>20</v>
      </c>
      <c r="B19">
        <f>COUNTIF(Sort!$I$2:$I$366, A19)</f>
        <v>9</v>
      </c>
      <c r="C19">
        <f>SUM($B$3:B19)</f>
        <v>93</v>
      </c>
      <c r="D19">
        <f t="shared" si="3"/>
        <v>0.25761772853185594</v>
      </c>
      <c r="E19" s="3">
        <f t="shared" si="4"/>
        <v>209.08679337942473</v>
      </c>
      <c r="J19" s="2">
        <f t="shared" si="6"/>
        <v>-0.55851936161864546</v>
      </c>
      <c r="K19">
        <f t="shared" si="5"/>
        <v>0.28824489355468308</v>
      </c>
      <c r="L19" s="27">
        <f t="shared" si="7"/>
        <v>3.0627165022827141E-2</v>
      </c>
      <c r="N19" s="2">
        <f t="shared" si="8"/>
        <v>0.30034920220582845</v>
      </c>
      <c r="O19" s="3">
        <f t="shared" si="9"/>
        <v>4.2731473673972509E-2</v>
      </c>
      <c r="Q19" s="2">
        <f t="shared" si="0"/>
        <v>0.55327119621476095</v>
      </c>
      <c r="R19">
        <f t="shared" si="1"/>
        <v>0.35093360100761495</v>
      </c>
      <c r="S19" s="3">
        <f t="shared" si="2"/>
        <v>9.331587247575901E-2</v>
      </c>
    </row>
    <row r="20" spans="1:19" x14ac:dyDescent="0.25">
      <c r="A20" s="2">
        <v>21</v>
      </c>
      <c r="B20">
        <f>COUNTIF(Sort!$I$2:$I$366, A20)</f>
        <v>7</v>
      </c>
      <c r="C20">
        <f>SUM($B$3:B20)</f>
        <v>100</v>
      </c>
      <c r="D20">
        <f t="shared" si="3"/>
        <v>0.2770083102493075</v>
      </c>
      <c r="E20" s="3">
        <f t="shared" si="4"/>
        <v>102.14383714059905</v>
      </c>
      <c r="J20" s="2">
        <f t="shared" si="6"/>
        <v>-0.44264264348971966</v>
      </c>
      <c r="K20">
        <f t="shared" si="5"/>
        <v>0.32901211754681736</v>
      </c>
      <c r="L20" s="27">
        <f t="shared" si="7"/>
        <v>5.2003807297509863E-2</v>
      </c>
      <c r="N20" s="2">
        <f t="shared" si="8"/>
        <v>0.34065092555818077</v>
      </c>
      <c r="O20" s="3">
        <f t="shared" si="9"/>
        <v>6.3642615308873274E-2</v>
      </c>
      <c r="Q20" s="2">
        <f t="shared" si="0"/>
        <v>0.57091221330606867</v>
      </c>
      <c r="R20">
        <f t="shared" si="1"/>
        <v>0.38670318310775836</v>
      </c>
      <c r="S20" s="3">
        <f t="shared" si="2"/>
        <v>0.10969487285845086</v>
      </c>
    </row>
    <row r="21" spans="1:19" x14ac:dyDescent="0.25">
      <c r="A21" s="2">
        <v>22</v>
      </c>
      <c r="B21">
        <f>COUNTIF(Sort!$I$2:$I$366, A21)</f>
        <v>12</v>
      </c>
      <c r="C21">
        <f>SUM($B$3:B21)</f>
        <v>112</v>
      </c>
      <c r="D21">
        <f t="shared" si="3"/>
        <v>0.31024930747922436</v>
      </c>
      <c r="E21" s="3">
        <f t="shared" si="4"/>
        <v>95.425050452344664</v>
      </c>
      <c r="J21" s="2">
        <f t="shared" si="6"/>
        <v>-0.3267659253607938</v>
      </c>
      <c r="K21">
        <f t="shared" si="5"/>
        <v>0.37192246674512008</v>
      </c>
      <c r="L21" s="27">
        <f t="shared" si="7"/>
        <v>6.1673159265895727E-2</v>
      </c>
      <c r="N21" s="2">
        <f t="shared" si="8"/>
        <v>0.38259178162508134</v>
      </c>
      <c r="O21" s="3">
        <f t="shared" si="9"/>
        <v>7.2342474145856983E-2</v>
      </c>
      <c r="Q21" s="2">
        <f t="shared" si="0"/>
        <v>0.58785659861232253</v>
      </c>
      <c r="R21">
        <f t="shared" si="1"/>
        <v>0.42364474502252958</v>
      </c>
      <c r="S21" s="3">
        <f t="shared" si="2"/>
        <v>0.11339543754330522</v>
      </c>
    </row>
    <row r="22" spans="1:19" x14ac:dyDescent="0.25">
      <c r="A22" s="2">
        <v>23</v>
      </c>
      <c r="B22">
        <f>COUNTIF(Sort!$I$2:$I$366, A22)</f>
        <v>16</v>
      </c>
      <c r="C22">
        <f>SUM($B$3:B22)</f>
        <v>128</v>
      </c>
      <c r="D22">
        <f t="shared" si="3"/>
        <v>0.35457063711911357</v>
      </c>
      <c r="E22" s="3">
        <f t="shared" si="4"/>
        <v>52.995173456311782</v>
      </c>
      <c r="J22" s="2">
        <f t="shared" si="6"/>
        <v>-0.21088920723186794</v>
      </c>
      <c r="K22">
        <f t="shared" si="5"/>
        <v>0.41648686306036697</v>
      </c>
      <c r="L22" s="27">
        <f t="shared" si="7"/>
        <v>6.19162259412534E-2</v>
      </c>
      <c r="N22" s="2">
        <f t="shared" si="8"/>
        <v>0.42575159046154515</v>
      </c>
      <c r="O22" s="3">
        <f t="shared" si="9"/>
        <v>7.1180953342431574E-2</v>
      </c>
      <c r="Q22" s="2">
        <f t="shared" si="0"/>
        <v>0.60413186164963717</v>
      </c>
      <c r="R22">
        <f t="shared" si="1"/>
        <v>0.46142764469916359</v>
      </c>
      <c r="S22" s="3">
        <f t="shared" si="2"/>
        <v>0.10685700758005001</v>
      </c>
    </row>
    <row r="23" spans="1:19" x14ac:dyDescent="0.25">
      <c r="A23" s="2">
        <v>24</v>
      </c>
      <c r="B23">
        <f>COUNTIF(Sort!$I$2:$I$366, A23)</f>
        <v>20</v>
      </c>
      <c r="C23">
        <f>SUM($B$3:B23)</f>
        <v>148</v>
      </c>
      <c r="D23">
        <f t="shared" si="3"/>
        <v>0.4099722991689751</v>
      </c>
      <c r="E23" s="3">
        <f t="shared" si="4"/>
        <v>13.446182886871682</v>
      </c>
      <c r="J23" s="2">
        <f t="shared" si="6"/>
        <v>-9.5012489102942091E-2</v>
      </c>
      <c r="K23">
        <f t="shared" si="5"/>
        <v>0.46215245346513761</v>
      </c>
      <c r="L23" s="27">
        <f t="shared" si="7"/>
        <v>5.2180154296162518E-2</v>
      </c>
      <c r="N23" s="2">
        <f t="shared" si="8"/>
        <v>0.4696726856914103</v>
      </c>
      <c r="O23" s="3">
        <f t="shared" si="9"/>
        <v>5.97003865224352E-2</v>
      </c>
      <c r="Q23" s="2">
        <f t="shared" si="0"/>
        <v>0.61976442560201706</v>
      </c>
      <c r="R23">
        <f t="shared" si="1"/>
        <v>0.49969103367353168</v>
      </c>
      <c r="S23" s="3">
        <f t="shared" si="2"/>
        <v>8.9718734504556585E-2</v>
      </c>
    </row>
    <row r="24" spans="1:19" x14ac:dyDescent="0.25">
      <c r="A24" s="2">
        <v>25</v>
      </c>
      <c r="B24">
        <f>COUNTIF(Sort!$I$2:$I$366, A24)</f>
        <v>21</v>
      </c>
      <c r="C24">
        <f>SUM($B$3:B24)</f>
        <v>169</v>
      </c>
      <c r="D24">
        <f t="shared" si="3"/>
        <v>0.46814404432132967</v>
      </c>
      <c r="E24" s="3">
        <f t="shared" si="4"/>
        <v>0.68081890102131626</v>
      </c>
      <c r="J24" s="2">
        <f t="shared" si="6"/>
        <v>2.0864229025983758E-2</v>
      </c>
      <c r="K24">
        <f t="shared" si="5"/>
        <v>0.50832301924474876</v>
      </c>
      <c r="L24" s="27">
        <f t="shared" si="7"/>
        <v>4.0178974923419097E-2</v>
      </c>
      <c r="N24" s="2">
        <f t="shared" si="8"/>
        <v>0.51387226656153906</v>
      </c>
      <c r="O24" s="3">
        <f t="shared" si="9"/>
        <v>4.5728222240209393E-2</v>
      </c>
      <c r="Q24" s="2">
        <f t="shared" si="0"/>
        <v>0.63477967021987414</v>
      </c>
      <c r="R24">
        <f t="shared" si="1"/>
        <v>0.5380537472932061</v>
      </c>
      <c r="S24" s="3">
        <f t="shared" si="2"/>
        <v>6.9909702971876431E-2</v>
      </c>
    </row>
    <row r="25" spans="1:19" x14ac:dyDescent="0.25">
      <c r="A25" s="2">
        <v>26</v>
      </c>
      <c r="B25">
        <f>COUNTIF(Sort!$I$2:$I$366, A25)</f>
        <v>22</v>
      </c>
      <c r="C25">
        <f>SUM($B$3:B25)</f>
        <v>191</v>
      </c>
      <c r="D25">
        <f t="shared" si="3"/>
        <v>0.52908587257617734</v>
      </c>
      <c r="E25" s="3">
        <f t="shared" si="4"/>
        <v>30.635676521819143</v>
      </c>
      <c r="J25" s="2">
        <f t="shared" si="6"/>
        <v>0.13674094715490961</v>
      </c>
      <c r="K25">
        <f t="shared" si="5"/>
        <v>0.55438221882036931</v>
      </c>
      <c r="L25" s="27">
        <f t="shared" si="7"/>
        <v>2.529634624419197E-2</v>
      </c>
      <c r="N25" s="2">
        <f t="shared" si="8"/>
        <v>0.55785629277081439</v>
      </c>
      <c r="O25" s="3">
        <f t="shared" si="9"/>
        <v>2.8770420194637047E-2</v>
      </c>
      <c r="Q25" s="2">
        <f t="shared" si="0"/>
        <v>0.64920197302451166</v>
      </c>
      <c r="R25">
        <f t="shared" si="1"/>
        <v>0.57612542882155393</v>
      </c>
      <c r="S25" s="3">
        <f t="shared" si="2"/>
        <v>4.703955624537659E-2</v>
      </c>
    </row>
    <row r="26" spans="1:19" x14ac:dyDescent="0.25">
      <c r="A26" s="2">
        <v>27</v>
      </c>
      <c r="B26">
        <f>COUNTIF(Sort!$I$2:$I$366, A26)</f>
        <v>20</v>
      </c>
      <c r="C26">
        <f>SUM($B$3:B26)</f>
        <v>211</v>
      </c>
      <c r="D26">
        <f t="shared" si="3"/>
        <v>0.58448753462603875</v>
      </c>
      <c r="E26" s="3">
        <f t="shared" si="4"/>
        <v>95.052831086317553</v>
      </c>
      <c r="J26" s="2">
        <f t="shared" si="6"/>
        <v>0.25261766528383545</v>
      </c>
      <c r="K26">
        <f t="shared" si="5"/>
        <v>0.59971816111598897</v>
      </c>
      <c r="L26" s="27">
        <f t="shared" si="7"/>
        <v>1.5230626489950216E-2</v>
      </c>
      <c r="N26" s="2">
        <f t="shared" si="8"/>
        <v>0.60113433524253179</v>
      </c>
      <c r="O26" s="3">
        <f t="shared" si="9"/>
        <v>1.664680061649304E-2</v>
      </c>
      <c r="Q26" s="2">
        <f t="shared" si="0"/>
        <v>0.66305474888547145</v>
      </c>
      <c r="R26">
        <f t="shared" si="1"/>
        <v>0.61351841797111972</v>
      </c>
      <c r="S26" s="3">
        <f t="shared" si="2"/>
        <v>2.9030883345080971E-2</v>
      </c>
    </row>
    <row r="27" spans="1:19" x14ac:dyDescent="0.25">
      <c r="A27" s="2">
        <v>28</v>
      </c>
      <c r="B27">
        <f>COUNTIF(Sort!$I$2:$I$366, A27)</f>
        <v>12</v>
      </c>
      <c r="C27">
        <f>SUM($B$3:B27)</f>
        <v>223</v>
      </c>
      <c r="D27">
        <f t="shared" si="3"/>
        <v>0.61772853185595566</v>
      </c>
      <c r="E27" s="3">
        <f t="shared" si="4"/>
        <v>121.35302829167969</v>
      </c>
      <c r="J27" s="2">
        <f t="shared" si="6"/>
        <v>0.36849438341276131</v>
      </c>
      <c r="K27">
        <f t="shared" si="5"/>
        <v>0.64374768381766034</v>
      </c>
      <c r="L27" s="27">
        <f t="shared" si="7"/>
        <v>2.6019151961704678E-2</v>
      </c>
      <c r="N27" s="2">
        <f t="shared" si="8"/>
        <v>0.64323469356078145</v>
      </c>
      <c r="O27" s="3">
        <f t="shared" si="9"/>
        <v>2.550616170482578E-2</v>
      </c>
      <c r="Q27" s="2">
        <f t="shared" si="0"/>
        <v>0.67636048803499782</v>
      </c>
      <c r="R27">
        <f t="shared" si="1"/>
        <v>0.64985985245562472</v>
      </c>
      <c r="S27" s="3">
        <f t="shared" si="2"/>
        <v>3.2131320599669055E-2</v>
      </c>
    </row>
    <row r="28" spans="1:19" x14ac:dyDescent="0.25">
      <c r="A28" s="2">
        <v>29</v>
      </c>
      <c r="B28">
        <f>COUNTIF(Sort!$I$2:$I$366, A28)</f>
        <v>25</v>
      </c>
      <c r="C28">
        <f>SUM($B$3:B28)</f>
        <v>248</v>
      </c>
      <c r="D28">
        <f t="shared" si="3"/>
        <v>0.68698060941828254</v>
      </c>
      <c r="E28" s="3">
        <f t="shared" si="4"/>
        <v>436.82157902410177</v>
      </c>
      <c r="J28" s="2">
        <f t="shared" si="6"/>
        <v>0.48437110154168717</v>
      </c>
      <c r="K28">
        <f t="shared" si="5"/>
        <v>0.68593873814765371</v>
      </c>
      <c r="L28" s="27">
        <f t="shared" si="7"/>
        <v>1.0418712706288247E-3</v>
      </c>
      <c r="N28" s="2">
        <f t="shared" si="8"/>
        <v>0.68371902956634434</v>
      </c>
      <c r="O28" s="3">
        <f t="shared" si="9"/>
        <v>3.2615798519382011E-3</v>
      </c>
      <c r="Q28" s="2">
        <f t="shared" si="0"/>
        <v>0.68914079258133687</v>
      </c>
      <c r="R28">
        <f t="shared" si="1"/>
        <v>0.68480338216934289</v>
      </c>
      <c r="S28" s="3">
        <f t="shared" si="2"/>
        <v>2.1772272489396505E-3</v>
      </c>
    </row>
    <row r="29" spans="1:19" x14ac:dyDescent="0.25">
      <c r="A29" s="2">
        <v>30</v>
      </c>
      <c r="B29">
        <f>COUNTIF(Sort!$I$2:$I$366, A29)</f>
        <v>21</v>
      </c>
      <c r="C29">
        <f>SUM($B$3:B29)</f>
        <v>269</v>
      </c>
      <c r="D29">
        <f t="shared" si="3"/>
        <v>0.74515235457063711</v>
      </c>
      <c r="E29" s="3">
        <f t="shared" si="4"/>
        <v>563.49245325005154</v>
      </c>
      <c r="J29" s="2">
        <f t="shared" si="6"/>
        <v>0.60024781967061303</v>
      </c>
      <c r="K29">
        <f t="shared" si="5"/>
        <v>0.72582945572125879</v>
      </c>
      <c r="L29" s="27">
        <f t="shared" si="7"/>
        <v>1.9322898849378323E-2</v>
      </c>
      <c r="N29" s="2">
        <f t="shared" si="8"/>
        <v>0.72219575585907025</v>
      </c>
      <c r="O29" s="3">
        <f t="shared" si="9"/>
        <v>2.2956598711566856E-2</v>
      </c>
      <c r="Q29" s="2">
        <f t="shared" si="0"/>
        <v>0.70141641158014978</v>
      </c>
      <c r="R29">
        <f t="shared" si="1"/>
        <v>0.71803988700328614</v>
      </c>
      <c r="S29" s="3">
        <f t="shared" si="2"/>
        <v>2.7112467567350973E-2</v>
      </c>
    </row>
    <row r="30" spans="1:19" x14ac:dyDescent="0.25">
      <c r="A30" s="2">
        <v>31</v>
      </c>
      <c r="B30">
        <f>COUNTIF(Sort!$I$2:$I$366, A30)</f>
        <v>12</v>
      </c>
      <c r="C30">
        <f>SUM($B$3:B30)</f>
        <v>281</v>
      </c>
      <c r="D30">
        <f t="shared" si="3"/>
        <v>0.77839335180055402</v>
      </c>
      <c r="E30" s="3">
        <f t="shared" si="4"/>
        <v>458.31701721134721</v>
      </c>
      <c r="J30" s="2">
        <f t="shared" si="6"/>
        <v>0.71612453779953888</v>
      </c>
      <c r="K30">
        <f t="shared" si="5"/>
        <v>0.76304277321541414</v>
      </c>
      <c r="L30" s="27">
        <f t="shared" si="7"/>
        <v>1.5350578585139885E-2</v>
      </c>
      <c r="N30" s="2">
        <f t="shared" si="8"/>
        <v>0.75833146298107246</v>
      </c>
      <c r="O30" s="3">
        <f t="shared" si="9"/>
        <v>2.0061888819481566E-2</v>
      </c>
      <c r="Q30" s="2">
        <f t="shared" si="0"/>
        <v>0.71320727472097989</v>
      </c>
      <c r="R30">
        <f t="shared" si="1"/>
        <v>0.74930662532905401</v>
      </c>
      <c r="S30" s="3">
        <f t="shared" si="2"/>
        <v>2.9086726471500013E-2</v>
      </c>
    </row>
    <row r="31" spans="1:19" x14ac:dyDescent="0.25">
      <c r="A31" s="2">
        <v>32</v>
      </c>
      <c r="B31">
        <f>COUNTIF(Sort!$I$2:$I$366, A31)</f>
        <v>15</v>
      </c>
      <c r="C31">
        <f>SUM($B$3:B31)</f>
        <v>296</v>
      </c>
      <c r="D31">
        <f t="shared" si="3"/>
        <v>0.81994459833795019</v>
      </c>
      <c r="E31" s="3">
        <f t="shared" si="4"/>
        <v>773.29793356404548</v>
      </c>
      <c r="J31" s="2">
        <f t="shared" si="6"/>
        <v>0.83200125592846474</v>
      </c>
      <c r="K31">
        <f t="shared" si="5"/>
        <v>0.79729588220056891</v>
      </c>
      <c r="L31" s="27">
        <f t="shared" si="7"/>
        <v>2.2648716137381286E-2</v>
      </c>
      <c r="N31" s="2">
        <f t="shared" si="8"/>
        <v>0.79185977014331599</v>
      </c>
      <c r="O31" s="3">
        <f t="shared" si="9"/>
        <v>2.8084828194634204E-2</v>
      </c>
      <c r="Q31" s="2">
        <f t="shared" si="0"/>
        <v>0.7245325246834653</v>
      </c>
      <c r="R31">
        <f t="shared" si="1"/>
        <v>0.77839432105134598</v>
      </c>
      <c r="S31" s="3">
        <f t="shared" si="2"/>
        <v>4.1550277286604209E-2</v>
      </c>
    </row>
    <row r="32" spans="1:19" x14ac:dyDescent="0.25">
      <c r="A32" s="2">
        <v>33</v>
      </c>
      <c r="B32">
        <f>COUNTIF(Sort!$I$2:$I$366, A32)</f>
        <v>15</v>
      </c>
      <c r="C32">
        <f>SUM($B$3:B32)</f>
        <v>311</v>
      </c>
      <c r="D32">
        <f t="shared" si="3"/>
        <v>0.86149584487534625</v>
      </c>
      <c r="E32" s="3">
        <f t="shared" si="4"/>
        <v>1003.6995956139069</v>
      </c>
      <c r="J32" s="2">
        <f t="shared" si="6"/>
        <v>0.9478779740573906</v>
      </c>
      <c r="K32">
        <f t="shared" si="5"/>
        <v>0.82840421041005741</v>
      </c>
      <c r="L32" s="27">
        <f t="shared" si="7"/>
        <v>3.3091634465288844E-2</v>
      </c>
      <c r="N32" s="2">
        <f t="shared" si="8"/>
        <v>0.8225871362124576</v>
      </c>
      <c r="O32" s="3">
        <f t="shared" si="9"/>
        <v>3.8908708662888647E-2</v>
      </c>
      <c r="Q32" s="2">
        <f t="shared" si="0"/>
        <v>0.73541054821582419</v>
      </c>
      <c r="R32">
        <f t="shared" si="1"/>
        <v>0.8051518186131309</v>
      </c>
      <c r="S32" s="3">
        <f t="shared" si="2"/>
        <v>5.6344026262215352E-2</v>
      </c>
    </row>
    <row r="33" spans="1:19" x14ac:dyDescent="0.25">
      <c r="A33" s="2">
        <v>34</v>
      </c>
      <c r="B33">
        <f>COUNTIF(Sort!$I$2:$I$366, A33)</f>
        <v>12</v>
      </c>
      <c r="C33">
        <f>SUM($B$3:B33)</f>
        <v>323</v>
      </c>
      <c r="D33">
        <f t="shared" si="3"/>
        <v>0.89473684210526316</v>
      </c>
      <c r="E33" s="3">
        <f t="shared" si="4"/>
        <v>1011.2810061310147</v>
      </c>
      <c r="J33" s="2">
        <f t="shared" si="6"/>
        <v>1.0637546921863164</v>
      </c>
      <c r="K33">
        <f t="shared" si="5"/>
        <v>0.85628007943458595</v>
      </c>
      <c r="L33" s="27">
        <f t="shared" si="7"/>
        <v>3.8456762670677214E-2</v>
      </c>
      <c r="N33" s="2">
        <f t="shared" si="8"/>
        <v>0.85039535949725176</v>
      </c>
      <c r="O33" s="3">
        <f t="shared" si="9"/>
        <v>4.4341482608011407E-2</v>
      </c>
      <c r="Q33" s="2">
        <f t="shared" si="0"/>
        <v>0.74585900598607413</v>
      </c>
      <c r="R33">
        <f t="shared" si="1"/>
        <v>0.82948808879501634</v>
      </c>
      <c r="S33" s="3">
        <f t="shared" si="2"/>
        <v>6.5248753310246821E-2</v>
      </c>
    </row>
    <row r="34" spans="1:19" x14ac:dyDescent="0.25">
      <c r="A34" s="2">
        <v>35</v>
      </c>
      <c r="B34">
        <f>COUNTIF(Sort!$I$2:$I$366, A34)</f>
        <v>14</v>
      </c>
      <c r="C34">
        <f>SUM($B$3:B34)</f>
        <v>337</v>
      </c>
      <c r="D34">
        <f t="shared" si="3"/>
        <v>0.93351800554016617</v>
      </c>
      <c r="E34" s="3">
        <f t="shared" si="4"/>
        <v>1450.8693917327212</v>
      </c>
      <c r="J34" s="2">
        <f t="shared" si="6"/>
        <v>1.1796314103152423</v>
      </c>
      <c r="K34">
        <f t="shared" si="5"/>
        <v>0.88092657770950578</v>
      </c>
      <c r="L34" s="27">
        <f t="shared" si="7"/>
        <v>5.2591427830660398E-2</v>
      </c>
      <c r="N34" s="2">
        <f t="shared" si="8"/>
        <v>0.87524071115095481</v>
      </c>
      <c r="O34" s="3">
        <f t="shared" si="9"/>
        <v>5.8277294389211365E-2</v>
      </c>
      <c r="Q34" s="2">
        <f t="shared" si="0"/>
        <v>0.75589486125444605</v>
      </c>
      <c r="R34">
        <f t="shared" si="1"/>
        <v>0.85137154117165315</v>
      </c>
      <c r="S34" s="3">
        <f t="shared" si="2"/>
        <v>8.2146464368513028E-2</v>
      </c>
    </row>
    <row r="35" spans="1:19" x14ac:dyDescent="0.25">
      <c r="A35" s="2">
        <v>36</v>
      </c>
      <c r="B35">
        <f>COUNTIF(Sort!$I$2:$I$366, A35)</f>
        <v>6</v>
      </c>
      <c r="C35">
        <f>SUM($B$3:B35)</f>
        <v>343</v>
      </c>
      <c r="D35">
        <f t="shared" si="3"/>
        <v>0.95013850415512469</v>
      </c>
      <c r="E35" s="3">
        <f t="shared" si="4"/>
        <v>749.96183270539655</v>
      </c>
      <c r="J35" s="2">
        <f t="shared" si="6"/>
        <v>1.2955081284441681</v>
      </c>
      <c r="K35">
        <f t="shared" si="5"/>
        <v>0.90242750043141073</v>
      </c>
      <c r="L35" s="27">
        <f t="shared" si="7"/>
        <v>4.7711003723713952E-2</v>
      </c>
      <c r="N35" s="2">
        <f t="shared" si="8"/>
        <v>0.89714986897412441</v>
      </c>
      <c r="O35" s="3">
        <f t="shared" si="9"/>
        <v>5.2988635181000276E-2</v>
      </c>
      <c r="Q35" s="2">
        <f t="shared" si="0"/>
        <v>0.76553440741354395</v>
      </c>
      <c r="R35">
        <f t="shared" si="1"/>
        <v>0.87082677666200836</v>
      </c>
      <c r="S35" s="3">
        <f t="shared" si="2"/>
        <v>7.9311727493116324E-2</v>
      </c>
    </row>
    <row r="36" spans="1:19" x14ac:dyDescent="0.25">
      <c r="A36" s="2">
        <v>37</v>
      </c>
      <c r="B36">
        <f>COUNTIF(Sort!$I$2:$I$366, A36)</f>
        <v>5</v>
      </c>
      <c r="C36">
        <f>SUM($B$3:B36)</f>
        <v>348</v>
      </c>
      <c r="D36">
        <f t="shared" si="3"/>
        <v>0.96398891966759004</v>
      </c>
      <c r="E36" s="3">
        <f t="shared" si="4"/>
        <v>741.76874793778427</v>
      </c>
      <c r="J36" s="2">
        <f t="shared" si="6"/>
        <v>1.411384846573094</v>
      </c>
      <c r="K36">
        <f t="shared" si="5"/>
        <v>0.92093441567312584</v>
      </c>
      <c r="L36" s="27">
        <f t="shared" si="7"/>
        <v>4.3054503994464199E-2</v>
      </c>
      <c r="N36" s="2">
        <f t="shared" si="8"/>
        <v>0.91621302604595156</v>
      </c>
      <c r="O36" s="3">
        <f t="shared" si="9"/>
        <v>4.7775893621638477E-2</v>
      </c>
      <c r="Q36" s="2">
        <f t="shared" si="0"/>
        <v>0.77479329444096223</v>
      </c>
      <c r="R36">
        <f t="shared" si="1"/>
        <v>0.88792907972495383</v>
      </c>
      <c r="S36" s="3">
        <f t="shared" si="2"/>
        <v>7.6059839942636209E-2</v>
      </c>
    </row>
    <row r="37" spans="1:19" x14ac:dyDescent="0.25">
      <c r="A37" s="2">
        <v>38</v>
      </c>
      <c r="B37">
        <f>COUNTIF(Sort!$I$2:$I$366, A37)</f>
        <v>5</v>
      </c>
      <c r="C37">
        <f>SUM($B$3:B37)</f>
        <v>353</v>
      </c>
      <c r="D37">
        <f t="shared" si="3"/>
        <v>0.97783933518005539</v>
      </c>
      <c r="E37" s="3">
        <f t="shared" si="4"/>
        <v>868.56930195440464</v>
      </c>
      <c r="J37" s="2">
        <f t="shared" si="6"/>
        <v>1.5272615647020198</v>
      </c>
      <c r="K37">
        <f t="shared" si="5"/>
        <v>0.93665200857995401</v>
      </c>
      <c r="L37" s="27">
        <f t="shared" si="7"/>
        <v>4.1187326600101382E-2</v>
      </c>
      <c r="N37" s="2">
        <f t="shared" si="8"/>
        <v>0.93257472295513644</v>
      </c>
      <c r="O37" s="3">
        <f t="shared" si="9"/>
        <v>4.5264612224918954E-2</v>
      </c>
      <c r="Q37" s="2">
        <f t="shared" si="0"/>
        <v>0.78368655430730838</v>
      </c>
      <c r="R37">
        <f t="shared" si="1"/>
        <v>0.90279708922557089</v>
      </c>
      <c r="S37" s="3">
        <f t="shared" si="2"/>
        <v>7.5042245954484499E-2</v>
      </c>
    </row>
    <row r="38" spans="1:19" x14ac:dyDescent="0.25">
      <c r="A38" s="2">
        <v>39</v>
      </c>
      <c r="B38">
        <f>COUNTIF(Sort!$I$2:$I$366, A38)</f>
        <v>2</v>
      </c>
      <c r="C38">
        <f>SUM($B$3:B38)</f>
        <v>355</v>
      </c>
      <c r="D38">
        <f t="shared" si="3"/>
        <v>0.9833795013850416</v>
      </c>
      <c r="E38" s="3">
        <f t="shared" si="4"/>
        <v>402.14794238841012</v>
      </c>
      <c r="J38" s="2">
        <f t="shared" si="6"/>
        <v>1.6431382828309455</v>
      </c>
      <c r="K38">
        <f t="shared" si="5"/>
        <v>0.94982283715842197</v>
      </c>
      <c r="L38" s="27">
        <f t="shared" si="7"/>
        <v>3.3556664226619626E-2</v>
      </c>
      <c r="N38" s="2">
        <f t="shared" si="8"/>
        <v>0.94642307777324974</v>
      </c>
      <c r="O38" s="3">
        <f t="shared" si="9"/>
        <v>3.6956423611791855E-2</v>
      </c>
      <c r="Q38" s="2">
        <f t="shared" si="0"/>
        <v>0.79222862538087835</v>
      </c>
      <c r="R38">
        <f t="shared" si="1"/>
        <v>0.91558418729477553</v>
      </c>
      <c r="S38" s="3">
        <f t="shared" si="2"/>
        <v>6.7795314090266068E-2</v>
      </c>
    </row>
    <row r="39" spans="1:19" x14ac:dyDescent="0.25">
      <c r="A39" s="2">
        <v>41</v>
      </c>
      <c r="B39">
        <f>COUNTIF(Sort!$I$2:$I$366, A39)</f>
        <v>2</v>
      </c>
      <c r="C39">
        <f>SUM($B$3:B39)</f>
        <v>357</v>
      </c>
      <c r="D39">
        <f t="shared" si="3"/>
        <v>0.9889196675900277</v>
      </c>
      <c r="E39" s="3">
        <f t="shared" si="4"/>
        <v>523.58838560170648</v>
      </c>
      <c r="J39" s="2">
        <f t="shared" si="6"/>
        <v>1.8748917190887973</v>
      </c>
      <c r="K39">
        <f t="shared" si="5"/>
        <v>0.96959618923798141</v>
      </c>
      <c r="L39" s="27">
        <f t="shared" si="7"/>
        <v>1.9323478352046286E-2</v>
      </c>
      <c r="N39" s="2">
        <f t="shared" si="8"/>
        <v>0.96748020819694336</v>
      </c>
      <c r="O39" s="3">
        <f t="shared" si="9"/>
        <v>2.1439459393084337E-2</v>
      </c>
      <c r="Q39" s="2">
        <f t="shared" si="0"/>
        <v>0.80831412633136424</v>
      </c>
      <c r="R39">
        <f t="shared" si="1"/>
        <v>0.9356469918238276</v>
      </c>
      <c r="S39" s="3">
        <f t="shared" si="2"/>
        <v>5.3272675766200095E-2</v>
      </c>
    </row>
    <row r="40" spans="1:19" x14ac:dyDescent="0.25">
      <c r="A40" s="2">
        <v>43</v>
      </c>
      <c r="B40">
        <f>COUNTIF(Sort!$I$2:$I$366, A40)</f>
        <v>1</v>
      </c>
      <c r="C40">
        <f>SUM($B$3:B40)</f>
        <v>358</v>
      </c>
      <c r="D40">
        <f t="shared" si="3"/>
        <v>0.99168975069252074</v>
      </c>
      <c r="E40" s="3">
        <f t="shared" si="4"/>
        <v>330.51441440750142</v>
      </c>
      <c r="J40" s="2">
        <f t="shared" si="6"/>
        <v>2.1066451553466492</v>
      </c>
      <c r="K40">
        <f t="shared" si="5"/>
        <v>0.98242582524658206</v>
      </c>
      <c r="L40" s="27">
        <f t="shared" si="7"/>
        <v>9.2639254459386811E-3</v>
      </c>
      <c r="N40" s="2">
        <f t="shared" si="8"/>
        <v>0.98132126985716117</v>
      </c>
      <c r="O40" s="3">
        <f t="shared" si="9"/>
        <v>1.0368480835359573E-2</v>
      </c>
      <c r="Q40" s="2">
        <f t="shared" si="0"/>
        <v>0.82315430009805302</v>
      </c>
      <c r="R40">
        <f t="shared" si="1"/>
        <v>0.94968787590533954</v>
      </c>
      <c r="S40" s="3">
        <f t="shared" si="2"/>
        <v>4.2001874787181204E-2</v>
      </c>
    </row>
    <row r="41" spans="1:19" x14ac:dyDescent="0.25">
      <c r="A41" s="2">
        <v>44</v>
      </c>
      <c r="B41">
        <f>COUNTIF(Sort!$I$2:$I$366, A41)</f>
        <v>1</v>
      </c>
      <c r="C41">
        <f>SUM($B$3:B41)</f>
        <v>359</v>
      </c>
      <c r="D41">
        <f t="shared" si="3"/>
        <v>0.9944598337950139</v>
      </c>
      <c r="E41" s="3">
        <f t="shared" si="4"/>
        <v>367.87452521082554</v>
      </c>
      <c r="J41" s="2">
        <f t="shared" si="6"/>
        <v>2.2225218734755749</v>
      </c>
      <c r="K41">
        <f t="shared" si="5"/>
        <v>0.98687597125692095</v>
      </c>
      <c r="L41" s="27">
        <f t="shared" si="7"/>
        <v>7.5838625380929559E-3</v>
      </c>
      <c r="N41" s="2">
        <f t="shared" si="8"/>
        <v>0.98614721590841636</v>
      </c>
      <c r="O41" s="3">
        <f t="shared" si="9"/>
        <v>8.3126178865975398E-3</v>
      </c>
      <c r="Q41" s="2">
        <f t="shared" si="0"/>
        <v>0.8301378166925959</v>
      </c>
      <c r="R41">
        <f t="shared" si="1"/>
        <v>0.95494533606525234</v>
      </c>
      <c r="S41" s="3">
        <f t="shared" si="2"/>
        <v>3.9514497729761566E-2</v>
      </c>
    </row>
    <row r="42" spans="1:19" x14ac:dyDescent="0.25">
      <c r="A42" s="2">
        <v>45</v>
      </c>
      <c r="B42">
        <f>COUNTIF(Sort!$I$2:$I$366, A42)</f>
        <v>1</v>
      </c>
      <c r="C42">
        <f>SUM($B$3:B42)</f>
        <v>360</v>
      </c>
      <c r="D42">
        <f t="shared" si="3"/>
        <v>0.99722991689750695</v>
      </c>
      <c r="E42" s="3">
        <f t="shared" si="4"/>
        <v>407.23463601414966</v>
      </c>
      <c r="J42" s="2">
        <f t="shared" si="6"/>
        <v>2.3383985916045007</v>
      </c>
      <c r="K42">
        <f t="shared" si="5"/>
        <v>0.99031670963281204</v>
      </c>
      <c r="L42" s="27">
        <f t="shared" si="7"/>
        <v>6.9132072646949094E-3</v>
      </c>
      <c r="N42" s="2">
        <f t="shared" si="8"/>
        <v>0.98987890320712324</v>
      </c>
      <c r="O42" s="3">
        <f t="shared" si="9"/>
        <v>7.351013690383712E-3</v>
      </c>
      <c r="Q42" s="2">
        <f t="shared" si="0"/>
        <v>0.83684555895927382</v>
      </c>
      <c r="R42">
        <f t="shared" si="1"/>
        <v>0.95927223435755338</v>
      </c>
      <c r="S42" s="3">
        <f t="shared" si="2"/>
        <v>3.7957682539953574E-2</v>
      </c>
    </row>
    <row r="43" spans="1:19" ht="15.75" thickBot="1" x14ac:dyDescent="0.3">
      <c r="A43" s="2">
        <v>53</v>
      </c>
      <c r="B43">
        <f>COUNTIF(Sort!$I$2:$I$366, A43)</f>
        <v>1</v>
      </c>
      <c r="C43">
        <f>SUM($B$3:B43)</f>
        <v>361</v>
      </c>
      <c r="D43">
        <f t="shared" si="3"/>
        <v>1</v>
      </c>
      <c r="E43" s="3">
        <f t="shared" si="4"/>
        <v>794.11552244074244</v>
      </c>
      <c r="J43" s="22">
        <f t="shared" si="6"/>
        <v>3.2654123366359076</v>
      </c>
      <c r="K43" s="23">
        <f t="shared" si="5"/>
        <v>0.999453475833882</v>
      </c>
      <c r="L43" s="29">
        <f t="shared" si="7"/>
        <v>5.4652416611800092E-4</v>
      </c>
      <c r="N43" s="22">
        <f t="shared" si="8"/>
        <v>0.9995426452178825</v>
      </c>
      <c r="O43" s="24">
        <f t="shared" si="9"/>
        <v>4.573547821175028E-4</v>
      </c>
      <c r="Q43" s="22">
        <f t="shared" si="0"/>
        <v>0.88180027071026301</v>
      </c>
      <c r="R43" s="23">
        <f t="shared" si="1"/>
        <v>0.9759941703163586</v>
      </c>
      <c r="S43" s="24">
        <f t="shared" si="2"/>
        <v>2.40058296836414E-2</v>
      </c>
    </row>
    <row r="44" spans="1:19" ht="15.75" thickBot="1" x14ac:dyDescent="0.3">
      <c r="A44" s="22" t="str">
        <v>-</v>
      </c>
      <c r="B44" s="23">
        <f>COUNTIF(Sort!$I$2:$I$366, A44)</f>
        <v>4</v>
      </c>
      <c r="C44" s="23"/>
      <c r="D44" s="23"/>
      <c r="E44" s="24"/>
    </row>
  </sheetData>
  <mergeCells count="3">
    <mergeCell ref="J1:L1"/>
    <mergeCell ref="N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Worksheet</vt:lpstr>
      <vt:lpstr>Sort</vt:lpstr>
      <vt:lpstr>DKI1</vt:lpstr>
      <vt:lpstr>Simulasi</vt:lpstr>
      <vt:lpstr>PM10</vt:lpstr>
      <vt:lpstr>PM2,5</vt:lpstr>
      <vt:lpstr>SO2</vt:lpstr>
      <vt:lpstr>CO</vt:lpstr>
      <vt:lpstr>O3</vt:lpstr>
      <vt:lpstr>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Allyce Allouette</dc:creator>
  <cp:lastModifiedBy>Allyce Allouette</cp:lastModifiedBy>
  <dcterms:created xsi:type="dcterms:W3CDTF">2025-07-11T02:27:53Z</dcterms:created>
  <dcterms:modified xsi:type="dcterms:W3CDTF">2025-07-20T08:59:35Z</dcterms:modified>
</cp:coreProperties>
</file>