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oann\COR 2004-2022\COR 2022\corapr2022\"/>
    </mc:Choice>
  </mc:AlternateContent>
  <bookViews>
    <workbookView xWindow="0" yWindow="0" windowWidth="14265" windowHeight="11700"/>
  </bookViews>
  <sheets>
    <sheet name="2022 v2" sheetId="1" r:id="rId1"/>
  </sheets>
  <definedNames>
    <definedName name="_xlnm.Print_Area" localSheetId="0">'2022 v2'!$A$1:$J$59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3" i="1" l="1"/>
  <c r="I47" i="1"/>
  <c r="I49" i="1"/>
  <c r="I43" i="1"/>
  <c r="I40" i="1"/>
  <c r="H38" i="1"/>
  <c r="I38" i="1"/>
  <c r="I30" i="1" s="1"/>
  <c r="I34" i="1"/>
  <c r="I21" i="1"/>
  <c r="J51" i="1"/>
  <c r="J50" i="1"/>
  <c r="J48" i="1"/>
  <c r="J45" i="1"/>
  <c r="J44" i="1"/>
  <c r="J37" i="1"/>
  <c r="J36" i="1"/>
  <c r="J35" i="1"/>
  <c r="J33" i="1"/>
  <c r="J32" i="1"/>
  <c r="J28" i="1"/>
  <c r="J26" i="1"/>
  <c r="J25" i="1"/>
  <c r="J24" i="1"/>
  <c r="J23" i="1"/>
  <c r="J22" i="1"/>
  <c r="J19" i="1"/>
  <c r="J18" i="1"/>
  <c r="J16" i="1"/>
  <c r="J14" i="1"/>
  <c r="J13" i="1"/>
  <c r="J11" i="1"/>
  <c r="I10" i="1"/>
  <c r="I42" i="1" l="1"/>
  <c r="I9" i="1"/>
  <c r="H49" i="1"/>
  <c r="H34" i="1"/>
  <c r="H43" i="1"/>
  <c r="H21" i="1"/>
  <c r="H10" i="1"/>
  <c r="H47" i="1" l="1"/>
  <c r="H42" i="1" s="1"/>
  <c r="H30" i="1"/>
  <c r="H9" i="1"/>
  <c r="G49" i="1"/>
  <c r="H40" i="1" l="1"/>
  <c r="G34" i="1"/>
  <c r="G47" i="1"/>
  <c r="G43" i="1"/>
  <c r="G21" i="1"/>
  <c r="G10" i="1"/>
  <c r="G38" i="1" l="1"/>
  <c r="G30" i="1" s="1"/>
  <c r="J43" i="1"/>
  <c r="J21" i="1"/>
  <c r="G9" i="1"/>
  <c r="J10" i="1"/>
  <c r="G42" i="1"/>
  <c r="F34" i="1"/>
  <c r="J34" i="1" s="1"/>
  <c r="F38" i="1" l="1"/>
  <c r="J9" i="1"/>
  <c r="G40" i="1"/>
  <c r="F49" i="1"/>
  <c r="F43" i="1"/>
  <c r="F21" i="1"/>
  <c r="F10" i="1"/>
  <c r="J49" i="1" l="1"/>
  <c r="J47" i="1" s="1"/>
  <c r="J42" i="1" s="1"/>
  <c r="J38" i="1"/>
  <c r="F47" i="1"/>
  <c r="F42" i="1" s="1"/>
  <c r="F9" i="1"/>
  <c r="J30" i="1" l="1"/>
  <c r="J40" i="1" s="1"/>
  <c r="F30" i="1"/>
  <c r="F40" i="1" s="1"/>
</calcChain>
</file>

<file path=xl/sharedStrings.xml><?xml version="1.0" encoding="utf-8"?>
<sst xmlns="http://schemas.openxmlformats.org/spreadsheetml/2006/main" count="54" uniqueCount="52">
  <si>
    <t>National Government Cash Operation Report</t>
  </si>
  <si>
    <t>(In Million Pesos)</t>
  </si>
  <si>
    <t>(Version 2)</t>
  </si>
  <si>
    <t>Particulars</t>
  </si>
  <si>
    <t>Jan</t>
  </si>
  <si>
    <t>Revenues</t>
  </si>
  <si>
    <t>Tax Revenues</t>
  </si>
  <si>
    <t>BIR</t>
  </si>
  <si>
    <t>of which:</t>
  </si>
  <si>
    <t xml:space="preserve">   Documentary Stamp</t>
  </si>
  <si>
    <t xml:space="preserve">   Tax Expenditures</t>
  </si>
  <si>
    <t>BOC</t>
  </si>
  <si>
    <t>Non-tax Revenues</t>
  </si>
  <si>
    <t>BTr Income</t>
  </si>
  <si>
    <t>Privatization</t>
  </si>
  <si>
    <t>Grants</t>
  </si>
  <si>
    <t>Expenditures</t>
  </si>
  <si>
    <t>Allotment to LGUs</t>
  </si>
  <si>
    <t>Interest Payments</t>
  </si>
  <si>
    <t>Tax Expenditures</t>
  </si>
  <si>
    <t>Equity</t>
  </si>
  <si>
    <t>Surplus/(-)Deficit</t>
  </si>
  <si>
    <t>Financing</t>
  </si>
  <si>
    <t>External (Net)</t>
  </si>
  <si>
    <t>External (Gross)</t>
  </si>
  <si>
    <t>Less: Amortization</t>
  </si>
  <si>
    <t>Domestic (Net)</t>
  </si>
  <si>
    <t>Domestic (Gross)</t>
  </si>
  <si>
    <t>Less: Net Amortization</t>
  </si>
  <si>
    <t>Amortization</t>
  </si>
  <si>
    <t>Change-In-Cash</t>
  </si>
  <si>
    <t>Notes:</t>
  </si>
  <si>
    <t>Source: COR(FPAD-RS)</t>
  </si>
  <si>
    <t>Income from Malampaya</t>
  </si>
  <si>
    <t>Other non-tax</t>
  </si>
  <si>
    <t>1/</t>
  </si>
  <si>
    <t xml:space="preserve">Other Offices </t>
  </si>
  <si>
    <t xml:space="preserve">Fees and Charges  </t>
  </si>
  <si>
    <t>2/</t>
  </si>
  <si>
    <t>The amount was sourced from the Bond Sinking Fund.</t>
  </si>
  <si>
    <t xml:space="preserve"> </t>
  </si>
  <si>
    <t xml:space="preserve">Net Lending </t>
  </si>
  <si>
    <t>CY 2022</t>
  </si>
  <si>
    <t>Feb</t>
  </si>
  <si>
    <t>Total</t>
  </si>
  <si>
    <t>Mar</t>
  </si>
  <si>
    <t>Apr</t>
  </si>
  <si>
    <t xml:space="preserve">Excludes actual disbursement from MDS Trust Accounts amounting to P12,881 Million. </t>
  </si>
  <si>
    <r>
      <t xml:space="preserve">Subsidy </t>
    </r>
    <r>
      <rPr>
        <i/>
        <vertAlign val="superscript"/>
        <sz val="11"/>
        <rFont val="Arial"/>
        <family val="2"/>
      </rPr>
      <t xml:space="preserve"> </t>
    </r>
  </si>
  <si>
    <r>
      <t xml:space="preserve">NG Disbursements </t>
    </r>
    <r>
      <rPr>
        <i/>
        <vertAlign val="superscript"/>
        <sz val="11"/>
        <rFont val="Arial"/>
        <family val="2"/>
      </rPr>
      <t xml:space="preserve"> 1/</t>
    </r>
  </si>
  <si>
    <r>
      <t>of which: Redemption from BSF</t>
    </r>
    <r>
      <rPr>
        <i/>
        <vertAlign val="superscript"/>
        <sz val="11"/>
        <rFont val="Arial"/>
        <family val="2"/>
      </rPr>
      <t xml:space="preserve">  2/</t>
    </r>
  </si>
  <si>
    <r>
      <t>This version follows the GFSM 2014 concept wherein reporting of debt amortization reflect the actual principal repayments to creditor including those serviced by the BSF;</t>
    </r>
    <r>
      <rPr>
        <i/>
        <sz val="11"/>
        <color indexed="9"/>
        <rFont val="Arial"/>
        <family val="2"/>
      </rPr>
      <t xml:space="preserve"> </t>
    </r>
    <r>
      <rPr>
        <i/>
        <sz val="11"/>
        <rFont val="Arial"/>
        <family val="2"/>
      </rPr>
      <t>while financing includes gross proceeds of liability management transactions such as bond exchange.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</si>
</sst>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i/>
      <sz val="11"/>
      <color theme="0"/>
      <name val="Arial"/>
      <family val="2"/>
    </font>
    <font>
      <i/>
      <sz val="11"/>
      <name val="Arial"/>
      <family val="2"/>
    </font>
    <font>
      <b/>
      <u/>
      <sz val="11"/>
      <name val="Arial"/>
      <family val="2"/>
    </font>
    <font>
      <i/>
      <vertAlign val="superscript"/>
      <sz val="11"/>
      <name val="Arial"/>
      <family val="2"/>
    </font>
    <font>
      <u/>
      <sz val="11"/>
      <name val="Arial"/>
      <family val="2"/>
    </font>
    <font>
      <vertAlign val="superscript"/>
      <sz val="11"/>
      <name val="Arial"/>
      <family val="2"/>
    </font>
    <font>
      <i/>
      <sz val="11"/>
      <color indexed="9"/>
      <name val="Arial"/>
      <family val="2"/>
    </font>
    <font>
      <i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Fill="1"/>
    <xf numFmtId="17" fontId="3" fillId="0" borderId="0" xfId="1" applyNumberFormat="1" applyFont="1" applyFill="1" applyAlignment="1"/>
    <xf numFmtId="17" fontId="2" fillId="0" borderId="0" xfId="1" applyNumberFormat="1" applyFont="1" applyFill="1" applyAlignment="1"/>
    <xf numFmtId="17" fontId="4" fillId="0" borderId="0" xfId="1" applyNumberFormat="1" applyFont="1" applyFill="1"/>
    <xf numFmtId="17" fontId="2" fillId="0" borderId="0" xfId="1" applyNumberFormat="1" applyFont="1" applyFill="1"/>
    <xf numFmtId="0" fontId="2" fillId="0" borderId="0" xfId="1" applyFont="1" applyFill="1" applyBorder="1"/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1" applyFont="1" applyFill="1"/>
    <xf numFmtId="0" fontId="3" fillId="0" borderId="0" xfId="1" applyFont="1" applyFill="1"/>
    <xf numFmtId="37" fontId="7" fillId="0" borderId="0" xfId="1" applyNumberFormat="1" applyFont="1" applyFill="1" applyAlignment="1"/>
    <xf numFmtId="37" fontId="2" fillId="0" borderId="0" xfId="1" applyNumberFormat="1" applyFont="1" applyFill="1"/>
    <xf numFmtId="37" fontId="3" fillId="0" borderId="0" xfId="1" applyNumberFormat="1" applyFont="1" applyFill="1"/>
    <xf numFmtId="37" fontId="2" fillId="0" borderId="0" xfId="1" applyNumberFormat="1" applyFont="1" applyFill="1" applyAlignment="1"/>
    <xf numFmtId="37" fontId="3" fillId="0" borderId="0" xfId="1" applyNumberFormat="1" applyFont="1" applyFill="1" applyAlignment="1"/>
    <xf numFmtId="37" fontId="9" fillId="0" borderId="0" xfId="1" applyNumberFormat="1" applyFont="1" applyFill="1" applyAlignment="1"/>
    <xf numFmtId="37" fontId="2" fillId="0" borderId="0" xfId="2" applyNumberFormat="1" applyFont="1" applyFill="1"/>
    <xf numFmtId="0" fontId="6" fillId="0" borderId="0" xfId="1" applyFont="1" applyFill="1" applyAlignment="1">
      <alignment horizontal="left" indent="1"/>
    </xf>
    <xf numFmtId="0" fontId="2" fillId="0" borderId="2" xfId="1" applyFont="1" applyFill="1" applyBorder="1"/>
    <xf numFmtId="15" fontId="2" fillId="0" borderId="0" xfId="1" quotePrefix="1" applyNumberFormat="1" applyFont="1" applyFill="1" applyAlignment="1">
      <alignment horizontal="left"/>
    </xf>
    <xf numFmtId="0" fontId="6" fillId="0" borderId="0" xfId="0" applyFont="1" applyFill="1" applyAlignment="1"/>
    <xf numFmtId="0" fontId="3" fillId="0" borderId="0" xfId="1" applyFont="1" applyFill="1" applyAlignment="1">
      <alignment horizontal="left" vertical="top" wrapText="1"/>
    </xf>
    <xf numFmtId="0" fontId="10" fillId="0" borderId="0" xfId="1" applyFont="1" applyFill="1"/>
    <xf numFmtId="0" fontId="2" fillId="0" borderId="0" xfId="1" applyFont="1" applyFill="1" applyAlignment="1">
      <alignment horizontal="right"/>
    </xf>
    <xf numFmtId="0" fontId="6" fillId="0" borderId="0" xfId="1" applyFont="1" applyFill="1" applyAlignment="1">
      <alignment horizontal="left" vertical="top" wrapText="1"/>
    </xf>
    <xf numFmtId="0" fontId="6" fillId="0" borderId="0" xfId="0" applyFont="1" applyFill="1" applyAlignment="1">
      <alignment horizontal="righ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Border="1" applyAlignment="1">
      <alignment vertical="top"/>
    </xf>
    <xf numFmtId="0" fontId="6" fillId="0" borderId="0" xfId="0" applyFont="1" applyBorder="1"/>
    <xf numFmtId="0" fontId="12" fillId="0" borderId="0" xfId="0" applyFont="1"/>
  </cellXfs>
  <cellStyles count="3">
    <cellStyle name="Comma 2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zoomScaleNormal="100" zoomScaleSheetLayoutView="120"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M19" sqref="M19"/>
    </sheetView>
  </sheetViews>
  <sheetFormatPr defaultRowHeight="14.25" x14ac:dyDescent="0.2"/>
  <cols>
    <col min="1" max="1" width="2.28515625" style="1" customWidth="1"/>
    <col min="2" max="2" width="1.5703125" style="1" customWidth="1"/>
    <col min="3" max="3" width="1.85546875" style="1" customWidth="1"/>
    <col min="4" max="4" width="2.140625" style="1" customWidth="1"/>
    <col min="5" max="5" width="34.28515625" style="1" customWidth="1"/>
    <col min="6" max="10" width="11.85546875" style="1" customWidth="1"/>
    <col min="11" max="16384" width="9.140625" style="1"/>
  </cols>
  <sheetData>
    <row r="1" spans="1:10" ht="6" customHeight="1" x14ac:dyDescent="0.2"/>
    <row r="2" spans="1:10" ht="15" x14ac:dyDescent="0.25">
      <c r="A2" s="2" t="s">
        <v>0</v>
      </c>
      <c r="B2" s="2"/>
      <c r="C2" s="2"/>
      <c r="D2" s="2"/>
      <c r="E2" s="2"/>
    </row>
    <row r="3" spans="1:10" ht="15" x14ac:dyDescent="0.25">
      <c r="A3" s="2" t="s">
        <v>42</v>
      </c>
      <c r="B3" s="2"/>
      <c r="C3" s="2"/>
      <c r="D3" s="2"/>
      <c r="E3" s="2"/>
    </row>
    <row r="4" spans="1:10" x14ac:dyDescent="0.2">
      <c r="A4" s="3" t="s">
        <v>1</v>
      </c>
      <c r="B4" s="3"/>
      <c r="C4" s="3"/>
      <c r="D4" s="3"/>
      <c r="E4" s="3"/>
    </row>
    <row r="5" spans="1:10" x14ac:dyDescent="0.2">
      <c r="A5" s="4" t="s">
        <v>2</v>
      </c>
      <c r="B5" s="5"/>
    </row>
    <row r="6" spans="1:10" ht="6" customHeight="1" x14ac:dyDescent="0.2">
      <c r="B6" s="6"/>
      <c r="C6" s="6"/>
      <c r="D6" s="6"/>
      <c r="E6" s="6"/>
    </row>
    <row r="7" spans="1:10" s="9" customFormat="1" ht="25.5" customHeight="1" thickBot="1" x14ac:dyDescent="0.25">
      <c r="A7" s="7" t="s">
        <v>3</v>
      </c>
      <c r="B7" s="7"/>
      <c r="C7" s="7"/>
      <c r="D7" s="7"/>
      <c r="E7" s="7"/>
      <c r="F7" s="8" t="s">
        <v>4</v>
      </c>
      <c r="G7" s="8" t="s">
        <v>43</v>
      </c>
      <c r="H7" s="8" t="s">
        <v>45</v>
      </c>
      <c r="I7" s="8" t="s">
        <v>46</v>
      </c>
      <c r="J7" s="8" t="s">
        <v>44</v>
      </c>
    </row>
    <row r="8" spans="1:10" ht="6.75" customHeight="1" thickTop="1" x14ac:dyDescent="0.2"/>
    <row r="9" spans="1:10" ht="15" x14ac:dyDescent="0.25">
      <c r="B9" s="10" t="s">
        <v>5</v>
      </c>
      <c r="C9" s="10"/>
      <c r="D9" s="10"/>
      <c r="E9" s="10"/>
      <c r="F9" s="11">
        <f t="shared" ref="F9:J9" si="0">+F10+F21+F28</f>
        <v>278075</v>
      </c>
      <c r="G9" s="11">
        <f t="shared" si="0"/>
        <v>212402</v>
      </c>
      <c r="H9" s="11">
        <f t="shared" ref="H9:I9" si="1">+H10+H21+H28</f>
        <v>293883</v>
      </c>
      <c r="I9" s="11">
        <f t="shared" si="1"/>
        <v>347948.68</v>
      </c>
      <c r="J9" s="11">
        <f t="shared" si="0"/>
        <v>1132308.68</v>
      </c>
    </row>
    <row r="10" spans="1:10" ht="15" x14ac:dyDescent="0.25">
      <c r="C10" s="1" t="s">
        <v>6</v>
      </c>
      <c r="F10" s="11">
        <f t="shared" ref="F10:J10" si="2">+F11+F16+F19</f>
        <v>255294</v>
      </c>
      <c r="G10" s="11">
        <f t="shared" si="2"/>
        <v>197805</v>
      </c>
      <c r="H10" s="11">
        <f t="shared" ref="H10:I10" si="3">+H11+H16+H19</f>
        <v>244096</v>
      </c>
      <c r="I10" s="11">
        <f t="shared" si="3"/>
        <v>306896</v>
      </c>
      <c r="J10" s="11">
        <f t="shared" si="2"/>
        <v>1004091</v>
      </c>
    </row>
    <row r="11" spans="1:10" x14ac:dyDescent="0.2">
      <c r="D11" s="1" t="s">
        <v>7</v>
      </c>
      <c r="F11" s="12">
        <v>195775</v>
      </c>
      <c r="G11" s="12">
        <v>136607</v>
      </c>
      <c r="H11" s="12">
        <v>170384</v>
      </c>
      <c r="I11" s="12">
        <v>239604</v>
      </c>
      <c r="J11" s="12">
        <f>SUM(F11:I11)</f>
        <v>742370</v>
      </c>
    </row>
    <row r="12" spans="1:10" x14ac:dyDescent="0.2">
      <c r="E12" s="9" t="s">
        <v>8</v>
      </c>
      <c r="F12" s="12"/>
      <c r="G12" s="12"/>
      <c r="H12" s="12"/>
      <c r="I12" s="12"/>
      <c r="J12" s="12"/>
    </row>
    <row r="13" spans="1:10" x14ac:dyDescent="0.2">
      <c r="E13" s="1" t="s">
        <v>9</v>
      </c>
      <c r="F13" s="12">
        <v>3018</v>
      </c>
      <c r="G13" s="12">
        <v>1583</v>
      </c>
      <c r="H13" s="12">
        <v>1182</v>
      </c>
      <c r="I13" s="12">
        <v>5190</v>
      </c>
      <c r="J13" s="12">
        <f t="shared" ref="J13:J14" si="4">SUM(F13:I13)</f>
        <v>10973</v>
      </c>
    </row>
    <row r="14" spans="1:10" x14ac:dyDescent="0.2">
      <c r="E14" s="1" t="s">
        <v>10</v>
      </c>
      <c r="F14" s="12">
        <v>34</v>
      </c>
      <c r="G14" s="12">
        <v>32</v>
      </c>
      <c r="H14" s="12">
        <v>35</v>
      </c>
      <c r="I14" s="12">
        <v>38</v>
      </c>
      <c r="J14" s="12">
        <f t="shared" si="4"/>
        <v>139</v>
      </c>
    </row>
    <row r="15" spans="1:10" ht="6" customHeight="1" x14ac:dyDescent="0.2">
      <c r="F15" s="12"/>
      <c r="G15" s="12"/>
      <c r="H15" s="12"/>
      <c r="I15" s="12"/>
      <c r="J15" s="12" t="s">
        <v>40</v>
      </c>
    </row>
    <row r="16" spans="1:10" x14ac:dyDescent="0.2">
      <c r="D16" s="1" t="s">
        <v>11</v>
      </c>
      <c r="F16" s="12">
        <v>58346</v>
      </c>
      <c r="G16" s="12">
        <v>59433</v>
      </c>
      <c r="H16" s="12">
        <v>70778</v>
      </c>
      <c r="I16" s="12">
        <v>65669</v>
      </c>
      <c r="J16" s="12">
        <f>SUM(F16:I16)</f>
        <v>254226</v>
      </c>
    </row>
    <row r="17" spans="2:10" x14ac:dyDescent="0.2">
      <c r="E17" s="9" t="s">
        <v>8</v>
      </c>
      <c r="F17" s="12"/>
      <c r="G17" s="12"/>
      <c r="H17" s="12"/>
      <c r="I17" s="12"/>
      <c r="J17" s="12"/>
    </row>
    <row r="18" spans="2:10" x14ac:dyDescent="0.2">
      <c r="E18" s="1" t="s">
        <v>10</v>
      </c>
      <c r="F18" s="12">
        <v>330</v>
      </c>
      <c r="G18" s="12">
        <v>321</v>
      </c>
      <c r="H18" s="12">
        <v>93</v>
      </c>
      <c r="I18" s="12">
        <v>384</v>
      </c>
      <c r="J18" s="12">
        <f t="shared" ref="J18:J19" si="5">SUM(F18:I18)</f>
        <v>1128</v>
      </c>
    </row>
    <row r="19" spans="2:10" x14ac:dyDescent="0.2">
      <c r="D19" s="1" t="s">
        <v>36</v>
      </c>
      <c r="F19" s="12">
        <v>1173</v>
      </c>
      <c r="G19" s="12">
        <v>1765</v>
      </c>
      <c r="H19" s="12">
        <v>2934</v>
      </c>
      <c r="I19" s="12">
        <v>1623</v>
      </c>
      <c r="J19" s="12">
        <f t="shared" si="5"/>
        <v>7495</v>
      </c>
    </row>
    <row r="20" spans="2:10" x14ac:dyDescent="0.2">
      <c r="F20" s="12"/>
      <c r="G20" s="12"/>
      <c r="H20" s="12"/>
      <c r="I20" s="12"/>
      <c r="J20" s="12"/>
    </row>
    <row r="21" spans="2:10" ht="15" x14ac:dyDescent="0.25">
      <c r="C21" s="1" t="s">
        <v>12</v>
      </c>
      <c r="F21" s="11">
        <f t="shared" ref="F21:J21" si="6">SUM(F22:F26)</f>
        <v>22779</v>
      </c>
      <c r="G21" s="11">
        <f t="shared" si="6"/>
        <v>14538</v>
      </c>
      <c r="H21" s="11">
        <f t="shared" si="6"/>
        <v>49782</v>
      </c>
      <c r="I21" s="11">
        <f t="shared" si="6"/>
        <v>40937.68</v>
      </c>
      <c r="J21" s="11">
        <f t="shared" si="6"/>
        <v>128036.68</v>
      </c>
    </row>
    <row r="22" spans="2:10" x14ac:dyDescent="0.2">
      <c r="D22" s="1" t="s">
        <v>13</v>
      </c>
      <c r="F22" s="12">
        <v>11117</v>
      </c>
      <c r="G22" s="12">
        <v>4224</v>
      </c>
      <c r="H22" s="12">
        <v>33403</v>
      </c>
      <c r="I22" s="12">
        <v>25695</v>
      </c>
      <c r="J22" s="12">
        <f t="shared" ref="J22:J26" si="7">SUM(F22:I22)</f>
        <v>74439</v>
      </c>
    </row>
    <row r="23" spans="2:10" x14ac:dyDescent="0.2">
      <c r="D23" s="1" t="s">
        <v>37</v>
      </c>
      <c r="F23" s="12">
        <v>1904</v>
      </c>
      <c r="G23" s="12">
        <v>1858</v>
      </c>
      <c r="H23" s="12">
        <v>7028</v>
      </c>
      <c r="I23" s="12">
        <v>4035.68</v>
      </c>
      <c r="J23" s="12">
        <f t="shared" si="7"/>
        <v>14825.68</v>
      </c>
    </row>
    <row r="24" spans="2:10" x14ac:dyDescent="0.2">
      <c r="D24" s="1" t="s">
        <v>14</v>
      </c>
      <c r="F24" s="12">
        <v>0</v>
      </c>
      <c r="G24" s="12">
        <v>4</v>
      </c>
      <c r="H24" s="12">
        <v>4</v>
      </c>
      <c r="I24" s="12">
        <v>12</v>
      </c>
      <c r="J24" s="12">
        <f t="shared" si="7"/>
        <v>20</v>
      </c>
    </row>
    <row r="25" spans="2:10" x14ac:dyDescent="0.2">
      <c r="D25" s="1" t="s">
        <v>33</v>
      </c>
      <c r="F25" s="12">
        <v>1199</v>
      </c>
      <c r="G25" s="12">
        <v>2370</v>
      </c>
      <c r="H25" s="12">
        <v>2191</v>
      </c>
      <c r="I25" s="12">
        <v>1551</v>
      </c>
      <c r="J25" s="12">
        <f t="shared" si="7"/>
        <v>7311</v>
      </c>
    </row>
    <row r="26" spans="2:10" x14ac:dyDescent="0.2">
      <c r="D26" s="1" t="s">
        <v>34</v>
      </c>
      <c r="F26" s="12">
        <v>8559</v>
      </c>
      <c r="G26" s="12">
        <v>6082</v>
      </c>
      <c r="H26" s="12">
        <v>7156</v>
      </c>
      <c r="I26" s="12">
        <v>9644</v>
      </c>
      <c r="J26" s="12">
        <f t="shared" si="7"/>
        <v>31441</v>
      </c>
    </row>
    <row r="27" spans="2:10" x14ac:dyDescent="0.2">
      <c r="F27" s="12"/>
      <c r="G27" s="12"/>
      <c r="H27" s="12"/>
      <c r="I27" s="12"/>
      <c r="J27" s="12"/>
    </row>
    <row r="28" spans="2:10" ht="15" x14ac:dyDescent="0.25">
      <c r="C28" s="1" t="s">
        <v>15</v>
      </c>
      <c r="F28" s="13">
        <v>2</v>
      </c>
      <c r="G28" s="12">
        <v>59</v>
      </c>
      <c r="H28" s="12">
        <v>5</v>
      </c>
      <c r="I28" s="12">
        <v>115</v>
      </c>
      <c r="J28" s="12">
        <f>SUM(F28:I28)</f>
        <v>181</v>
      </c>
    </row>
    <row r="29" spans="2:10" x14ac:dyDescent="0.2">
      <c r="F29" s="12"/>
      <c r="G29" s="12"/>
      <c r="H29" s="12"/>
      <c r="I29" s="12"/>
      <c r="J29" s="12"/>
    </row>
    <row r="30" spans="2:10" ht="15" x14ac:dyDescent="0.25">
      <c r="B30" s="10" t="s">
        <v>16</v>
      </c>
      <c r="C30" s="10"/>
      <c r="D30" s="10"/>
      <c r="E30" s="10"/>
      <c r="F30" s="11">
        <f t="shared" ref="F30:J30" si="8">SUM(F32:F38)</f>
        <v>301457</v>
      </c>
      <c r="G30" s="11">
        <f t="shared" si="8"/>
        <v>318202</v>
      </c>
      <c r="H30" s="11">
        <f t="shared" si="8"/>
        <v>481549</v>
      </c>
      <c r="I30" s="11">
        <f t="shared" si="8"/>
        <v>343013</v>
      </c>
      <c r="J30" s="11">
        <f t="shared" si="8"/>
        <v>1444221</v>
      </c>
    </row>
    <row r="31" spans="2:10" ht="8.25" customHeight="1" x14ac:dyDescent="0.2">
      <c r="F31" s="12"/>
      <c r="G31" s="12"/>
      <c r="H31" s="12"/>
      <c r="I31" s="12"/>
      <c r="J31" s="12"/>
    </row>
    <row r="32" spans="2:10" x14ac:dyDescent="0.2">
      <c r="D32" s="1" t="s">
        <v>17</v>
      </c>
      <c r="F32" s="12">
        <v>79922</v>
      </c>
      <c r="G32" s="12">
        <v>93367</v>
      </c>
      <c r="H32" s="12">
        <v>94067</v>
      </c>
      <c r="I32" s="12">
        <v>85507</v>
      </c>
      <c r="J32" s="12">
        <f t="shared" ref="J32:J38" si="9">SUM(F32:I32)</f>
        <v>352863</v>
      </c>
    </row>
    <row r="33" spans="2:10" x14ac:dyDescent="0.2">
      <c r="D33" s="1" t="s">
        <v>18</v>
      </c>
      <c r="F33" s="12">
        <v>65551</v>
      </c>
      <c r="G33" s="12">
        <v>28230</v>
      </c>
      <c r="H33" s="12">
        <v>55548</v>
      </c>
      <c r="I33" s="12">
        <v>37303</v>
      </c>
      <c r="J33" s="12">
        <f t="shared" si="9"/>
        <v>186632</v>
      </c>
    </row>
    <row r="34" spans="2:10" x14ac:dyDescent="0.2">
      <c r="D34" s="1" t="s">
        <v>19</v>
      </c>
      <c r="F34" s="14">
        <f>F13+F14+F18</f>
        <v>3382</v>
      </c>
      <c r="G34" s="14">
        <f>G13+G14+G18</f>
        <v>1936</v>
      </c>
      <c r="H34" s="14">
        <f>H13+H14+H18</f>
        <v>1310</v>
      </c>
      <c r="I34" s="14">
        <f>I13+I14+I18</f>
        <v>5612</v>
      </c>
      <c r="J34" s="12">
        <f t="shared" si="9"/>
        <v>12240</v>
      </c>
    </row>
    <row r="35" spans="2:10" ht="17.25" customHeight="1" x14ac:dyDescent="0.2">
      <c r="D35" s="1" t="s">
        <v>48</v>
      </c>
      <c r="F35" s="12">
        <v>2869</v>
      </c>
      <c r="G35" s="12">
        <v>5688</v>
      </c>
      <c r="H35" s="12">
        <v>10717</v>
      </c>
      <c r="I35" s="12">
        <v>5117</v>
      </c>
      <c r="J35" s="12">
        <f t="shared" si="9"/>
        <v>24391</v>
      </c>
    </row>
    <row r="36" spans="2:10" x14ac:dyDescent="0.2">
      <c r="D36" s="1" t="s">
        <v>20</v>
      </c>
      <c r="F36" s="12">
        <v>0</v>
      </c>
      <c r="G36" s="12">
        <v>47</v>
      </c>
      <c r="H36" s="12">
        <v>449</v>
      </c>
      <c r="I36" s="12">
        <v>47</v>
      </c>
      <c r="J36" s="12">
        <f t="shared" si="9"/>
        <v>543</v>
      </c>
    </row>
    <row r="37" spans="2:10" x14ac:dyDescent="0.2">
      <c r="D37" s="1" t="s">
        <v>41</v>
      </c>
      <c r="F37" s="12">
        <v>1</v>
      </c>
      <c r="G37" s="12">
        <v>13</v>
      </c>
      <c r="H37" s="12">
        <v>724</v>
      </c>
      <c r="I37" s="12">
        <v>1437</v>
      </c>
      <c r="J37" s="12">
        <f t="shared" si="9"/>
        <v>2175</v>
      </c>
    </row>
    <row r="38" spans="2:10" ht="16.5" x14ac:dyDescent="0.2">
      <c r="D38" s="1" t="s">
        <v>49</v>
      </c>
      <c r="F38" s="14">
        <f>134494+18620-F34</f>
        <v>149732</v>
      </c>
      <c r="G38" s="14">
        <f>172644+18213-G34</f>
        <v>188921</v>
      </c>
      <c r="H38" s="14">
        <f>294173+25871-H34</f>
        <v>318734</v>
      </c>
      <c r="I38" s="14">
        <f>193612+19990-I34</f>
        <v>207990</v>
      </c>
      <c r="J38" s="12">
        <f t="shared" si="9"/>
        <v>865377</v>
      </c>
    </row>
    <row r="39" spans="2:10" x14ac:dyDescent="0.2">
      <c r="F39" s="12"/>
      <c r="G39" s="12"/>
      <c r="H39" s="12"/>
      <c r="I39" s="12"/>
      <c r="J39" s="12"/>
    </row>
    <row r="40" spans="2:10" ht="15" x14ac:dyDescent="0.25">
      <c r="B40" s="10" t="s">
        <v>21</v>
      </c>
      <c r="C40" s="10"/>
      <c r="D40" s="10"/>
      <c r="E40" s="10"/>
      <c r="F40" s="15">
        <f t="shared" ref="F40:J40" si="10">+F9-F30</f>
        <v>-23382</v>
      </c>
      <c r="G40" s="15">
        <f t="shared" si="10"/>
        <v>-105800</v>
      </c>
      <c r="H40" s="15">
        <f t="shared" si="10"/>
        <v>-187666</v>
      </c>
      <c r="I40" s="15">
        <f t="shared" si="10"/>
        <v>4935.679999999993</v>
      </c>
      <c r="J40" s="15">
        <f t="shared" si="10"/>
        <v>-311912.32000000007</v>
      </c>
    </row>
    <row r="41" spans="2:10" x14ac:dyDescent="0.2">
      <c r="F41" s="12"/>
      <c r="G41" s="12"/>
      <c r="H41" s="12"/>
      <c r="I41" s="12"/>
      <c r="J41" s="12"/>
    </row>
    <row r="42" spans="2:10" ht="15" x14ac:dyDescent="0.25">
      <c r="B42" s="10" t="s">
        <v>22</v>
      </c>
      <c r="C42" s="10"/>
      <c r="D42" s="10"/>
      <c r="E42" s="10"/>
      <c r="F42" s="11">
        <f t="shared" ref="F42:J42" si="11">+F43+F47</f>
        <v>437212</v>
      </c>
      <c r="G42" s="11">
        <f t="shared" si="11"/>
        <v>50928</v>
      </c>
      <c r="H42" s="11">
        <f t="shared" ref="H42:I42" si="12">+H43+H47</f>
        <v>581967</v>
      </c>
      <c r="I42" s="11">
        <f t="shared" si="12"/>
        <v>95588</v>
      </c>
      <c r="J42" s="11">
        <f t="shared" si="11"/>
        <v>1165695</v>
      </c>
    </row>
    <row r="43" spans="2:10" x14ac:dyDescent="0.2">
      <c r="C43" s="1" t="s">
        <v>23</v>
      </c>
      <c r="F43" s="16">
        <f t="shared" ref="F43:J43" si="13">+F44-F45</f>
        <v>91661</v>
      </c>
      <c r="G43" s="16">
        <f t="shared" si="13"/>
        <v>6262</v>
      </c>
      <c r="H43" s="16">
        <f t="shared" ref="H43:I43" si="14">+H44-H45</f>
        <v>123793</v>
      </c>
      <c r="I43" s="16">
        <f t="shared" si="14"/>
        <v>29211</v>
      </c>
      <c r="J43" s="16">
        <f t="shared" si="13"/>
        <v>250927</v>
      </c>
    </row>
    <row r="44" spans="2:10" x14ac:dyDescent="0.2">
      <c r="D44" s="1" t="s">
        <v>24</v>
      </c>
      <c r="F44" s="12">
        <v>93579</v>
      </c>
      <c r="G44" s="12">
        <v>8121</v>
      </c>
      <c r="H44" s="12">
        <v>131322</v>
      </c>
      <c r="I44" s="12">
        <v>34883</v>
      </c>
      <c r="J44" s="12">
        <f t="shared" ref="J44:J45" si="15">SUM(F44:I44)</f>
        <v>267905</v>
      </c>
    </row>
    <row r="45" spans="2:10" x14ac:dyDescent="0.2">
      <c r="D45" s="1" t="s">
        <v>25</v>
      </c>
      <c r="F45" s="12">
        <v>1918</v>
      </c>
      <c r="G45" s="12">
        <v>1859</v>
      </c>
      <c r="H45" s="12">
        <v>7529</v>
      </c>
      <c r="I45" s="12">
        <v>5672</v>
      </c>
      <c r="J45" s="12">
        <f t="shared" si="15"/>
        <v>16978</v>
      </c>
    </row>
    <row r="46" spans="2:10" x14ac:dyDescent="0.2">
      <c r="F46" s="12"/>
      <c r="G46" s="12"/>
      <c r="H46" s="12"/>
      <c r="I46" s="12"/>
      <c r="J46" s="12"/>
    </row>
    <row r="47" spans="2:10" ht="15" x14ac:dyDescent="0.25">
      <c r="C47" s="1" t="s">
        <v>26</v>
      </c>
      <c r="F47" s="11">
        <f t="shared" ref="F47:J47" si="16">+F48-F49</f>
        <v>345551</v>
      </c>
      <c r="G47" s="11">
        <f t="shared" si="16"/>
        <v>44666</v>
      </c>
      <c r="H47" s="11">
        <f t="shared" si="16"/>
        <v>458174</v>
      </c>
      <c r="I47" s="11">
        <f t="shared" si="16"/>
        <v>66377</v>
      </c>
      <c r="J47" s="11">
        <f t="shared" si="16"/>
        <v>914768</v>
      </c>
    </row>
    <row r="48" spans="2:10" x14ac:dyDescent="0.2">
      <c r="D48" s="1" t="s">
        <v>27</v>
      </c>
      <c r="F48" s="12">
        <v>345551</v>
      </c>
      <c r="G48" s="12">
        <v>45000</v>
      </c>
      <c r="H48" s="12">
        <v>458566</v>
      </c>
      <c r="I48" s="12">
        <v>66377</v>
      </c>
      <c r="J48" s="12">
        <f t="shared" ref="J48:J51" si="17">SUM(F48:I48)</f>
        <v>915494</v>
      </c>
    </row>
    <row r="49" spans="1:15" x14ac:dyDescent="0.2">
      <c r="D49" s="1" t="s">
        <v>28</v>
      </c>
      <c r="F49" s="17">
        <f t="shared" ref="F49:I49" si="18">F50-F51</f>
        <v>0</v>
      </c>
      <c r="G49" s="17">
        <f t="shared" si="18"/>
        <v>334</v>
      </c>
      <c r="H49" s="17">
        <f t="shared" si="18"/>
        <v>392</v>
      </c>
      <c r="I49" s="17">
        <f t="shared" si="18"/>
        <v>0</v>
      </c>
      <c r="J49" s="12">
        <f t="shared" si="17"/>
        <v>726</v>
      </c>
    </row>
    <row r="50" spans="1:15" x14ac:dyDescent="0.2">
      <c r="E50" s="1" t="s">
        <v>29</v>
      </c>
      <c r="F50" s="12">
        <v>148369</v>
      </c>
      <c r="G50" s="12">
        <v>334</v>
      </c>
      <c r="H50" s="12">
        <v>4312</v>
      </c>
      <c r="I50" s="12">
        <v>0</v>
      </c>
      <c r="J50" s="12">
        <f t="shared" si="17"/>
        <v>153015</v>
      </c>
    </row>
    <row r="51" spans="1:15" ht="16.5" x14ac:dyDescent="0.2">
      <c r="E51" s="18" t="s">
        <v>50</v>
      </c>
      <c r="F51" s="12">
        <v>148369</v>
      </c>
      <c r="G51" s="12">
        <v>0</v>
      </c>
      <c r="H51" s="12">
        <v>3920</v>
      </c>
      <c r="I51" s="12">
        <v>0</v>
      </c>
      <c r="J51" s="12">
        <f t="shared" si="17"/>
        <v>152289</v>
      </c>
    </row>
    <row r="52" spans="1:15" ht="14.25" customHeight="1" x14ac:dyDescent="0.2">
      <c r="F52" s="12"/>
      <c r="G52" s="12"/>
      <c r="H52" s="12"/>
      <c r="I52" s="12"/>
      <c r="J52" s="12"/>
    </row>
    <row r="53" spans="1:15" s="10" customFormat="1" ht="16.5" customHeight="1" x14ac:dyDescent="0.25">
      <c r="B53" s="10" t="s">
        <v>30</v>
      </c>
      <c r="F53" s="13">
        <v>468678</v>
      </c>
      <c r="G53" s="13">
        <v>-139054</v>
      </c>
      <c r="H53" s="13">
        <v>320585</v>
      </c>
      <c r="I53" s="13">
        <v>801216</v>
      </c>
      <c r="J53" s="13">
        <f>SUM(F53:I53)</f>
        <v>1451425</v>
      </c>
    </row>
    <row r="54" spans="1:15" ht="15" thickBot="1" x14ac:dyDescent="0.25">
      <c r="A54" s="19"/>
      <c r="B54" s="19"/>
      <c r="C54" s="19"/>
      <c r="D54" s="19"/>
      <c r="E54" s="19"/>
      <c r="F54" s="12"/>
    </row>
    <row r="55" spans="1:15" ht="15" thickTop="1" x14ac:dyDescent="0.2">
      <c r="A55" s="5" t="s">
        <v>31</v>
      </c>
      <c r="B55" s="5"/>
      <c r="D55" s="6"/>
      <c r="E55" s="6"/>
    </row>
    <row r="56" spans="1:15" ht="78.75" customHeight="1" x14ac:dyDescent="0.2">
      <c r="B56" s="25" t="s">
        <v>51</v>
      </c>
      <c r="C56" s="25"/>
      <c r="D56" s="25"/>
      <c r="E56" s="25"/>
      <c r="F56" s="25"/>
    </row>
    <row r="57" spans="1:15" ht="32.25" hidden="1" customHeight="1" x14ac:dyDescent="0.2">
      <c r="A57" s="26" t="s">
        <v>35</v>
      </c>
      <c r="B57" s="27" t="s">
        <v>47</v>
      </c>
      <c r="C57" s="27"/>
      <c r="D57" s="27"/>
      <c r="E57" s="27"/>
      <c r="F57" s="27"/>
    </row>
    <row r="58" spans="1:15" ht="17.25" customHeight="1" x14ac:dyDescent="0.2">
      <c r="A58" s="26" t="s">
        <v>38</v>
      </c>
      <c r="B58" s="28" t="s">
        <v>39</v>
      </c>
      <c r="C58" s="29"/>
      <c r="D58" s="29"/>
      <c r="E58" s="30"/>
    </row>
    <row r="59" spans="1:15" x14ac:dyDescent="0.2">
      <c r="A59" s="1" t="s">
        <v>32</v>
      </c>
    </row>
    <row r="60" spans="1:15" ht="16.5" x14ac:dyDescent="0.2">
      <c r="A60" s="20"/>
      <c r="B60" s="21"/>
      <c r="C60" s="22"/>
      <c r="D60" s="22"/>
      <c r="E60" s="22"/>
      <c r="O60" s="23"/>
    </row>
    <row r="61" spans="1:15" x14ac:dyDescent="0.2">
      <c r="A61" s="9"/>
    </row>
    <row r="62" spans="1:15" ht="21" customHeight="1" x14ac:dyDescent="0.2">
      <c r="A62" s="24"/>
    </row>
  </sheetData>
  <mergeCells count="3">
    <mergeCell ref="B57:F57"/>
    <mergeCell ref="B56:F56"/>
    <mergeCell ref="A7:E7"/>
  </mergeCells>
  <printOptions horizontalCentered="1"/>
  <pageMargins left="0" right="0" top="0.85" bottom="0" header="0" footer="0"/>
  <pageSetup paperSize="9" scale="89" orientation="portrait" r:id="rId1"/>
  <headerFooter scaleWithDoc="0" alignWithMargins="0">
    <oddHeader>&amp;C&amp;"-,Bold"&amp;10BUREAU OF THE TREASURY&amp;11
&amp;"-,Italic"&amp;9 Statistical Data Analysis Division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 v2</vt:lpstr>
      <vt:lpstr>'2022 v2'!Print_Area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P. Awayan</dc:creator>
  <cp:lastModifiedBy>Elizabeth P. Awayan</cp:lastModifiedBy>
  <cp:lastPrinted>2022-05-27T01:39:36Z</cp:lastPrinted>
  <dcterms:created xsi:type="dcterms:W3CDTF">2019-02-19T01:52:30Z</dcterms:created>
  <dcterms:modified xsi:type="dcterms:W3CDTF">2022-05-27T01:39:49Z</dcterms:modified>
</cp:coreProperties>
</file>