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PycharmProjects\pythonProjectTest\parsed_results\"/>
    </mc:Choice>
  </mc:AlternateContent>
  <xr:revisionPtr revIDLastSave="0" documentId="13_ncr:1_{03D5423D-E26E-4D6B-BC31-BE7D38BD0BA5}" xr6:coauthVersionLast="47" xr6:coauthVersionMax="47" xr10:uidLastSave="{00000000-0000-0000-0000-000000000000}"/>
  <bookViews>
    <workbookView xWindow="-120" yWindow="-120" windowWidth="20730" windowHeight="11160" xr2:uid="{7B8759DF-EDDA-4144-9011-45E53228239C}"/>
  </bookViews>
  <sheets>
    <sheet name="volume_import_file" sheetId="3" r:id="rId1"/>
  </sheets>
  <definedNames>
    <definedName name="ExternalData_2" localSheetId="0" hidden="1">volume_import_file!$A$1:$D$51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3" l="1"/>
  <c r="G12" i="3"/>
  <c r="H11" i="3" a="1"/>
  <c r="H11" i="3" s="1"/>
  <c r="G5" i="3"/>
  <c r="G11" i="3"/>
  <c r="H10" i="3"/>
  <c r="G10" i="3"/>
  <c r="H9" i="3"/>
  <c r="G9" i="3"/>
  <c r="H8" i="3"/>
  <c r="G8" i="3"/>
  <c r="H7" i="3"/>
  <c r="H6" i="3"/>
  <c r="H2" i="3"/>
  <c r="H3" i="3" s="1"/>
  <c r="G2" i="3"/>
  <c r="G3" i="3" s="1"/>
  <c r="G6" i="3"/>
  <c r="G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19E4E6-B30C-4E29-9A9E-B5F5FC48C706}" keepAlive="1" name="Poizvedba – volume_import_preset" description="Povezava s poizvedbo »volume_import_preset« v delovnem zvezku." type="5" refreshedVersion="8" background="1" saveData="1">
    <dbPr connection="Provider=Microsoft.Mashup.OleDb.1;Data Source=$Workbook$;Location=volume_import_preset;Extended Properties=&quot;&quot;" command="SELECT * FROM [volume_import_prese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<sst xmlns="http://schemas.openxmlformats.org/spreadsheetml/2006/main" count="64" uniqueCount="64">
  <si>
    <t>Iterration number</t>
  </si>
  <si>
    <t>Volume [m^3]</t>
  </si>
  <si>
    <t>Volume difference [m^3]</t>
  </si>
  <si>
    <t>Time</t>
  </si>
  <si>
    <t>Max:</t>
  </si>
  <si>
    <t>Min:</t>
  </si>
  <si>
    <t>Max odstopanje od srednje vrednosti:</t>
  </si>
  <si>
    <t>Standardni odklon:</t>
  </si>
  <si>
    <t>Kvadrat napake:</t>
  </si>
  <si>
    <t>Geometrična srednja vrednost:</t>
  </si>
  <si>
    <t>Izmerjen volumen prazne prikolice [m^3]:</t>
  </si>
  <si>
    <t>Mediana:</t>
  </si>
  <si>
    <t>2023-02-23 11:42:11.280790</t>
  </si>
  <si>
    <t>2023-02-23 11:42:14.416700</t>
  </si>
  <si>
    <t>2023-02-23 11:42:17.472605</t>
  </si>
  <si>
    <t>2023-02-23 11:42:20.766780</t>
  </si>
  <si>
    <t>2023-02-23 11:42:23.990684</t>
  </si>
  <si>
    <t>2023-02-23 11:42:27.006600</t>
  </si>
  <si>
    <t>2023-02-23 11:42:30.246498</t>
  </si>
  <si>
    <t>2023-02-23 11:42:33.422404</t>
  </si>
  <si>
    <t>2023-02-23 11:42:36.686307</t>
  </si>
  <si>
    <t>2023-02-23 11:42:39.822219</t>
  </si>
  <si>
    <t>2023-02-23 11:42:43.134113</t>
  </si>
  <si>
    <t>2023-02-23 11:42:46.150024</t>
  </si>
  <si>
    <t>2023-02-23 11:42:49.341928</t>
  </si>
  <si>
    <t>2023-02-23 11:42:52.453836</t>
  </si>
  <si>
    <t>2023-02-23 11:42:55.461748</t>
  </si>
  <si>
    <t>2023-02-23 11:42:58.935689</t>
  </si>
  <si>
    <t>2023-02-23 11:43:02.279590</t>
  </si>
  <si>
    <t>2023-02-23 11:43:05.335499</t>
  </si>
  <si>
    <t>2023-02-23 11:43:08.415408</t>
  </si>
  <si>
    <t>2023-02-23 11:43:11.583313</t>
  </si>
  <si>
    <t>2023-02-23 11:43:14.775217</t>
  </si>
  <si>
    <t>2023-02-23 11:43:17.975122</t>
  </si>
  <si>
    <t>2023-02-23 11:43:21.135030</t>
  </si>
  <si>
    <t>2023-02-23 11:43:24.438933</t>
  </si>
  <si>
    <t>2023-02-23 11:43:27.614837</t>
  </si>
  <si>
    <t>2023-02-23 11:43:30.774741</t>
  </si>
  <si>
    <t>2023-02-23 11:43:34.118644</t>
  </si>
  <si>
    <t>2023-02-23 11:43:37.230552</t>
  </si>
  <si>
    <t>2023-02-23 11:43:40.462453</t>
  </si>
  <si>
    <t>2023-02-23 11:43:43.886356</t>
  </si>
  <si>
    <t>2023-02-23 11:43:46.966261</t>
  </si>
  <si>
    <t>2023-02-23 11:43:50.166167</t>
  </si>
  <si>
    <t>2023-02-23 11:43:53.310075</t>
  </si>
  <si>
    <t>2023-02-23 11:43:56.421985</t>
  </si>
  <si>
    <t>2023-02-23 11:43:59.477887</t>
  </si>
  <si>
    <t>2023-02-23 11:44:02.669800</t>
  </si>
  <si>
    <t>2023-02-23 11:44:05.733702</t>
  </si>
  <si>
    <t>2023-02-23 11:44:08.837611</t>
  </si>
  <si>
    <t>2023-02-23 11:44:12.173510</t>
  </si>
  <si>
    <t>2023-02-23 11:44:15.293418</t>
  </si>
  <si>
    <t>2023-02-23 11:44:18.349327</t>
  </si>
  <si>
    <t>2023-02-23 11:44:21.501233</t>
  </si>
  <si>
    <t>2023-02-23 11:44:24.701142</t>
  </si>
  <si>
    <t>2023-02-23 11:44:28.053045</t>
  </si>
  <si>
    <t>2023-02-23 11:44:31.132949</t>
  </si>
  <si>
    <t>2023-02-23 11:44:34.228856</t>
  </si>
  <si>
    <t>2023-02-23 11:44:37.260764</t>
  </si>
  <si>
    <t>2023-02-23 11:44:40.460675</t>
  </si>
  <si>
    <t>2023-02-23 11:44:43.516581</t>
  </si>
  <si>
    <t>2023-02-23 11:44:46.612485</t>
  </si>
  <si>
    <t>Avrg  [m^3]:</t>
  </si>
  <si>
    <t>Avrg (litri):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</si>
</sst>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&quot; L&quot;"/>
    <numFmt numFmtId="168" formatCode="0.00&quot; L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166" fontId="0" fillId="0" borderId="7" xfId="0" applyNumberFormat="1" applyBorder="1"/>
    <xf numFmtId="0" fontId="0" fillId="0" borderId="7" xfId="0" applyBorder="1"/>
    <xf numFmtId="166" fontId="0" fillId="0" borderId="0" xfId="0" applyNumberFormat="1" applyBorder="1"/>
    <xf numFmtId="168" fontId="0" fillId="0" borderId="7" xfId="0" applyNumberFormat="1" applyBorder="1"/>
    <xf numFmtId="168" fontId="0" fillId="0" borderId="0" xfId="0" applyNumberFormat="1" applyBorder="1"/>
    <xf numFmtId="0" fontId="0" fillId="0" borderId="5" xfId="0" applyBorder="1" applyAlignment="1"/>
    <xf numFmtId="0" fontId="0" fillId="0" borderId="8" xfId="0" applyBorder="1" applyAlignment="1"/>
    <xf numFmtId="0" fontId="0" fillId="0" borderId="8" xfId="0" applyFill="1" applyBorder="1" applyAlignment="1"/>
    <xf numFmtId="0" fontId="0" fillId="0" borderId="6" xfId="0" applyFill="1" applyBorder="1" applyAlignment="1"/>
  </cellXfs>
  <cellStyles count="1">
    <cellStyle name="Navadno" xfId="0" builtinId="0"/>
  </cellStyles>
  <dxfs count="1"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859080A-2D05-4AF3-A6ED-C8B26F7CC4AD}" autoFormatId="16" applyNumberFormats="0" applyBorderFormats="0" applyFontFormats="0" applyPatternFormats="0" applyAlignmentFormats="0" applyWidthHeightFormats="0">
  <queryTableRefresh nextId="6">
    <queryTableFields count="4">
      <queryTableField id="1" name="Iterration number" tableColumnId="1"/>
      <queryTableField id="2" name="Volume [m^3]" tableColumnId="2"/>
      <queryTableField id="3" name="Volume difference [m^3]" tableColumnId="3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48A90-FA07-4A58-999E-459A0A5EED16}" name="volume_import_preset" displayName="volume_import_preset" ref="A1:D51" tableType="queryTable" totalsRowShown="0">
  <autoFilter ref="A1:D51" xr:uid="{37B48A90-FA07-4A58-999E-459A0A5EED16}"/>
  <tableColumns count="4">
    <tableColumn id="1" xr3:uid="{CBB0A293-268A-4000-8AB4-21530AE63D4C}" uniqueName="1" name="Iterration number" queryTableFieldId="1"/>
    <tableColumn id="2" xr3:uid="{69837E32-9778-48A4-B054-4DA33D86193B}" uniqueName="2" name="Volume [m^3]" queryTableFieldId="2"/>
    <tableColumn id="3" xr3:uid="{C7D1B807-CF1C-4A4D-B489-5E79D831CA45}" uniqueName="3" name="Volume difference [m^3]" queryTableFieldId="3"/>
    <tableColumn id="5" xr3:uid="{59114AEF-452E-4550-B84D-250B77FB898F}" uniqueName="5" name="Ti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68E5-B33C-43C4-8DA1-44E3568C713C}">
  <dimension ref="A1:H84"/>
  <sheetViews>
    <sheetView tabSelected="1" workbookViewId="0">
      <selection activeCell="G15" sqref="G15"/>
    </sheetView>
  </sheetViews>
  <sheetFormatPr defaultRowHeight="15" x14ac:dyDescent="0.25"/>
  <cols>
    <col min="1" max="1" width="19.28515625" bestFit="1" customWidth="1"/>
    <col min="2" max="2" width="16" bestFit="1" customWidth="1"/>
    <col min="3" max="3" width="26" bestFit="1" customWidth="1"/>
    <col min="4" max="4" width="25" bestFit="1" customWidth="1"/>
    <col min="5" max="5" width="3.85546875" customWidth="1"/>
    <col min="6" max="6" width="38.7109375" customWidth="1"/>
    <col min="7" max="7" width="13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0</v>
      </c>
      <c r="B2">
        <v>3.3202199999999999</v>
      </c>
      <c r="C2">
        <v>9.5447000000000004E-2</v>
      </c>
      <c r="D2" s="1" t="s">
        <v>12</v>
      </c>
      <c r="F2" s="12" t="s">
        <v>62</v>
      </c>
      <c r="G2" s="2">
        <f>AVERAGE(volume_import_preset[Volume '[m^3']])</f>
        <v>3.3129381399999995</v>
      </c>
      <c r="H2" s="3">
        <f>AVERAGE(volume_import_preset[Volume difference '[m^3']])</f>
        <v>8.816497999999999E-2</v>
      </c>
    </row>
    <row r="3" spans="1:8" x14ac:dyDescent="0.25">
      <c r="A3">
        <v>1</v>
      </c>
      <c r="B3">
        <v>3.3114849999999998</v>
      </c>
      <c r="C3">
        <v>8.6711999999999997E-2</v>
      </c>
      <c r="D3" s="1" t="s">
        <v>13</v>
      </c>
      <c r="F3" s="13" t="s">
        <v>63</v>
      </c>
      <c r="G3" s="11">
        <f>ROUND(G2*1000, 2)</f>
        <v>3312.94</v>
      </c>
      <c r="H3" s="10">
        <f>H2*1000</f>
        <v>88.164979999999986</v>
      </c>
    </row>
    <row r="4" spans="1:8" x14ac:dyDescent="0.25">
      <c r="A4">
        <v>2</v>
      </c>
      <c r="B4">
        <v>3.3127070000000001</v>
      </c>
      <c r="C4">
        <v>8.7933999999999998E-2</v>
      </c>
      <c r="D4" s="1" t="s">
        <v>14</v>
      </c>
      <c r="F4" s="13"/>
      <c r="G4" s="9"/>
      <c r="H4" s="7"/>
    </row>
    <row r="5" spans="1:8" x14ac:dyDescent="0.25">
      <c r="A5">
        <v>3</v>
      </c>
      <c r="B5">
        <v>3.312681</v>
      </c>
      <c r="C5">
        <v>8.7908E-2</v>
      </c>
      <c r="D5" s="1" t="s">
        <v>15</v>
      </c>
      <c r="F5" s="13" t="s">
        <v>10</v>
      </c>
      <c r="G5" s="5">
        <f>B2-C2</f>
        <v>3.2247729999999999</v>
      </c>
      <c r="H5" s="8"/>
    </row>
    <row r="6" spans="1:8" x14ac:dyDescent="0.25">
      <c r="A6">
        <v>4</v>
      </c>
      <c r="B6">
        <v>3.3101639999999999</v>
      </c>
      <c r="C6">
        <v>8.5390999999999995E-2</v>
      </c>
      <c r="D6" s="1" t="s">
        <v>16</v>
      </c>
      <c r="F6" s="13" t="s">
        <v>4</v>
      </c>
      <c r="G6" s="5">
        <f>MAX(volume_import_preset[Volume '[m^3']])</f>
        <v>3.3202199999999999</v>
      </c>
      <c r="H6" s="8">
        <f>MAX(volume_import_preset[Volume difference '[m^3']])</f>
        <v>9.5447000000000004E-2</v>
      </c>
    </row>
    <row r="7" spans="1:8" x14ac:dyDescent="0.25">
      <c r="A7">
        <v>5</v>
      </c>
      <c r="B7">
        <v>3.3108200000000001</v>
      </c>
      <c r="C7">
        <v>8.6046999999999998E-2</v>
      </c>
      <c r="D7" s="1" t="s">
        <v>17</v>
      </c>
      <c r="F7" s="13" t="s">
        <v>5</v>
      </c>
      <c r="G7" s="5">
        <f>MIN(volume_import_preset[Volume '[m^3']])</f>
        <v>3.3070840000000001</v>
      </c>
      <c r="H7" s="8">
        <f>MIN(volume_import_preset[Volume difference '[m^3']])</f>
        <v>8.2309999999999994E-2</v>
      </c>
    </row>
    <row r="8" spans="1:8" x14ac:dyDescent="0.25">
      <c r="A8">
        <v>6</v>
      </c>
      <c r="B8">
        <v>3.3126530000000001</v>
      </c>
      <c r="C8">
        <v>8.7878999999999999E-2</v>
      </c>
      <c r="D8" s="1" t="s">
        <v>18</v>
      </c>
      <c r="F8" s="13" t="s">
        <v>6</v>
      </c>
      <c r="G8" s="5">
        <f>AVEDEV(volume_import_preset[Volume '[m^3']])</f>
        <v>1.8937288000000052E-3</v>
      </c>
      <c r="H8" s="8">
        <f>AVEDEV(volume_import_preset[Volume difference '[m^3']])</f>
        <v>1.8937016000000017E-3</v>
      </c>
    </row>
    <row r="9" spans="1:8" x14ac:dyDescent="0.25">
      <c r="A9">
        <v>7</v>
      </c>
      <c r="B9">
        <v>3.3106520000000002</v>
      </c>
      <c r="C9">
        <v>8.5878999999999997E-2</v>
      </c>
      <c r="D9" s="1" t="s">
        <v>19</v>
      </c>
      <c r="F9" s="13" t="s">
        <v>7</v>
      </c>
      <c r="G9" s="5">
        <f>_xlfn.STDEV.S(volume_import_preset[Volume '[m^3']])</f>
        <v>2.4328180771127053E-3</v>
      </c>
      <c r="H9" s="8">
        <f>_xlfn.STDEV.S(volume_import_preset[Volume difference '[m^3']])</f>
        <v>2.4328316120630022E-3</v>
      </c>
    </row>
    <row r="10" spans="1:8" x14ac:dyDescent="0.25">
      <c r="A10">
        <v>8</v>
      </c>
      <c r="B10">
        <v>3.3070840000000001</v>
      </c>
      <c r="C10">
        <v>8.2309999999999994E-2</v>
      </c>
      <c r="D10" s="1" t="s">
        <v>20</v>
      </c>
      <c r="F10" s="14" t="s">
        <v>8</v>
      </c>
      <c r="G10" s="5">
        <f>DEVSQ(volume_import_preset[Volume '[m^3']])</f>
        <v>2.9001158601999171E-4</v>
      </c>
      <c r="H10" s="8">
        <f>DEVSQ(volume_import_preset[Volume difference '[m^3']])</f>
        <v>2.9001481298000022E-4</v>
      </c>
    </row>
    <row r="11" spans="1:8" x14ac:dyDescent="0.25">
      <c r="A11">
        <v>9</v>
      </c>
      <c r="B11">
        <v>3.3138010000000002</v>
      </c>
      <c r="C11">
        <v>8.9027999999999996E-2</v>
      </c>
      <c r="D11" s="1" t="s">
        <v>21</v>
      </c>
      <c r="F11" s="14" t="s">
        <v>9</v>
      </c>
      <c r="G11" s="5">
        <f>GEOMEAN(volume_import_preset[Volume '[m^3']])</f>
        <v>3.3129372646581281</v>
      </c>
      <c r="H11" s="8" cm="1">
        <f t="array" ref="H11">GEOMEAN(ABS(volume_import_preset[Volume difference '[m^3']]))</f>
        <v>8.8132117313356684E-2</v>
      </c>
    </row>
    <row r="12" spans="1:8" x14ac:dyDescent="0.25">
      <c r="A12">
        <v>10</v>
      </c>
      <c r="B12">
        <v>3.3141319999999999</v>
      </c>
      <c r="C12">
        <v>8.9358999999999994E-2</v>
      </c>
      <c r="D12" s="1" t="s">
        <v>22</v>
      </c>
      <c r="F12" s="15" t="s">
        <v>11</v>
      </c>
      <c r="G12" s="4">
        <f>MEDIAN(volume_import_preset[Volume '[m^3']])</f>
        <v>3.3133764999999999</v>
      </c>
      <c r="H12" s="6">
        <f>MEDIAN(volume_import_preset[Volume difference '[m^3']])</f>
        <v>8.8603500000000002E-2</v>
      </c>
    </row>
    <row r="13" spans="1:8" x14ac:dyDescent="0.25">
      <c r="A13">
        <v>11</v>
      </c>
      <c r="B13">
        <v>3.3104879999999999</v>
      </c>
      <c r="C13">
        <v>8.5715E-2</v>
      </c>
      <c r="D13" s="1" t="s">
        <v>23</v>
      </c>
    </row>
    <row r="14" spans="1:8" x14ac:dyDescent="0.25">
      <c r="A14">
        <v>12</v>
      </c>
      <c r="B14">
        <v>3.309933</v>
      </c>
      <c r="C14">
        <v>8.516E-2</v>
      </c>
      <c r="D14" s="1" t="s">
        <v>24</v>
      </c>
    </row>
    <row r="15" spans="1:8" x14ac:dyDescent="0.25">
      <c r="A15">
        <v>13</v>
      </c>
      <c r="B15">
        <v>3.3121330000000002</v>
      </c>
      <c r="C15">
        <v>8.7359999999999993E-2</v>
      </c>
      <c r="D15" s="1" t="s">
        <v>25</v>
      </c>
    </row>
    <row r="16" spans="1:8" x14ac:dyDescent="0.25">
      <c r="A16">
        <v>14</v>
      </c>
      <c r="B16">
        <v>3.3104589999999998</v>
      </c>
      <c r="C16">
        <v>8.5685999999999998E-2</v>
      </c>
      <c r="D16" s="1" t="s">
        <v>26</v>
      </c>
    </row>
    <row r="17" spans="1:4" x14ac:dyDescent="0.25">
      <c r="A17">
        <v>15</v>
      </c>
      <c r="B17">
        <v>3.313561</v>
      </c>
      <c r="C17">
        <v>8.8787000000000005E-2</v>
      </c>
      <c r="D17" s="1" t="s">
        <v>27</v>
      </c>
    </row>
    <row r="18" spans="1:4" x14ac:dyDescent="0.25">
      <c r="A18">
        <v>16</v>
      </c>
      <c r="B18">
        <v>3.311483</v>
      </c>
      <c r="C18">
        <v>8.6709999999999995E-2</v>
      </c>
      <c r="D18" s="1" t="s">
        <v>28</v>
      </c>
    </row>
    <row r="19" spans="1:4" x14ac:dyDescent="0.25">
      <c r="A19">
        <v>17</v>
      </c>
      <c r="B19">
        <v>3.3098890000000001</v>
      </c>
      <c r="C19">
        <v>8.5115999999999997E-2</v>
      </c>
      <c r="D19" s="1" t="s">
        <v>29</v>
      </c>
    </row>
    <row r="20" spans="1:4" x14ac:dyDescent="0.25">
      <c r="A20">
        <v>18</v>
      </c>
      <c r="B20">
        <v>3.30938</v>
      </c>
      <c r="C20">
        <v>8.4606000000000001E-2</v>
      </c>
      <c r="D20" s="1" t="s">
        <v>30</v>
      </c>
    </row>
    <row r="21" spans="1:4" x14ac:dyDescent="0.25">
      <c r="A21">
        <v>19</v>
      </c>
      <c r="B21">
        <v>3.3138230000000002</v>
      </c>
      <c r="C21">
        <v>8.9050000000000004E-2</v>
      </c>
      <c r="D21" s="1" t="s">
        <v>31</v>
      </c>
    </row>
    <row r="22" spans="1:4" x14ac:dyDescent="0.25">
      <c r="A22">
        <v>20</v>
      </c>
      <c r="B22">
        <v>3.3139349999999999</v>
      </c>
      <c r="C22">
        <v>8.9162000000000005E-2</v>
      </c>
      <c r="D22" s="1" t="s">
        <v>32</v>
      </c>
    </row>
    <row r="23" spans="1:4" x14ac:dyDescent="0.25">
      <c r="A23">
        <v>21</v>
      </c>
      <c r="B23">
        <v>3.3149739999999999</v>
      </c>
      <c r="C23">
        <v>9.0201000000000003E-2</v>
      </c>
      <c r="D23" s="1" t="s">
        <v>33</v>
      </c>
    </row>
    <row r="24" spans="1:4" x14ac:dyDescent="0.25">
      <c r="A24">
        <v>22</v>
      </c>
      <c r="B24">
        <v>3.3146610000000001</v>
      </c>
      <c r="C24">
        <v>8.9887999999999996E-2</v>
      </c>
      <c r="D24" s="1" t="s">
        <v>34</v>
      </c>
    </row>
    <row r="25" spans="1:4" x14ac:dyDescent="0.25">
      <c r="A25">
        <v>23</v>
      </c>
      <c r="B25">
        <v>3.313974</v>
      </c>
      <c r="C25">
        <v>8.9200000000000002E-2</v>
      </c>
      <c r="D25" s="1" t="s">
        <v>35</v>
      </c>
    </row>
    <row r="26" spans="1:4" x14ac:dyDescent="0.25">
      <c r="A26">
        <v>24</v>
      </c>
      <c r="B26">
        <v>3.3121960000000001</v>
      </c>
      <c r="C26">
        <v>8.7423000000000001E-2</v>
      </c>
      <c r="D26" s="1" t="s">
        <v>36</v>
      </c>
    </row>
    <row r="27" spans="1:4" x14ac:dyDescent="0.25">
      <c r="A27">
        <v>25</v>
      </c>
      <c r="B27">
        <v>3.3121809999999998</v>
      </c>
      <c r="C27">
        <v>8.7408E-2</v>
      </c>
      <c r="D27" s="1" t="s">
        <v>37</v>
      </c>
    </row>
    <row r="28" spans="1:4" x14ac:dyDescent="0.25">
      <c r="A28">
        <v>26</v>
      </c>
      <c r="B28">
        <v>3.307909</v>
      </c>
      <c r="C28">
        <v>8.3136000000000002E-2</v>
      </c>
      <c r="D28" s="1" t="s">
        <v>38</v>
      </c>
    </row>
    <row r="29" spans="1:4" x14ac:dyDescent="0.25">
      <c r="A29">
        <v>27</v>
      </c>
      <c r="B29">
        <v>3.3131409999999999</v>
      </c>
      <c r="C29">
        <v>8.8368000000000002E-2</v>
      </c>
      <c r="D29" s="1" t="s">
        <v>39</v>
      </c>
    </row>
    <row r="30" spans="1:4" x14ac:dyDescent="0.25">
      <c r="A30">
        <v>28</v>
      </c>
      <c r="B30">
        <v>3.3135539999999999</v>
      </c>
      <c r="C30">
        <v>8.8780999999999999E-2</v>
      </c>
      <c r="D30" s="1" t="s">
        <v>40</v>
      </c>
    </row>
    <row r="31" spans="1:4" x14ac:dyDescent="0.25">
      <c r="A31">
        <v>29</v>
      </c>
      <c r="B31">
        <v>3.310988</v>
      </c>
      <c r="C31">
        <v>8.6215E-2</v>
      </c>
      <c r="D31" s="1" t="s">
        <v>41</v>
      </c>
    </row>
    <row r="32" spans="1:4" x14ac:dyDescent="0.25">
      <c r="A32">
        <v>30</v>
      </c>
      <c r="B32">
        <v>3.3139050000000001</v>
      </c>
      <c r="C32">
        <v>8.9132000000000003E-2</v>
      </c>
      <c r="D32" s="1" t="s">
        <v>42</v>
      </c>
    </row>
    <row r="33" spans="1:4" x14ac:dyDescent="0.25">
      <c r="A33">
        <v>31</v>
      </c>
      <c r="B33">
        <v>3.3125149999999999</v>
      </c>
      <c r="C33">
        <v>8.7742000000000001E-2</v>
      </c>
      <c r="D33" s="1" t="s">
        <v>43</v>
      </c>
    </row>
    <row r="34" spans="1:4" x14ac:dyDescent="0.25">
      <c r="A34">
        <v>32</v>
      </c>
      <c r="B34">
        <v>3.312154</v>
      </c>
      <c r="C34">
        <v>8.7381E-2</v>
      </c>
      <c r="D34" s="1" t="s">
        <v>44</v>
      </c>
    </row>
    <row r="35" spans="1:4" x14ac:dyDescent="0.25">
      <c r="A35">
        <v>33</v>
      </c>
      <c r="B35">
        <v>3.3154949999999999</v>
      </c>
      <c r="C35">
        <v>9.0721999999999997E-2</v>
      </c>
      <c r="D35" s="1" t="s">
        <v>45</v>
      </c>
    </row>
    <row r="36" spans="1:4" x14ac:dyDescent="0.25">
      <c r="A36">
        <v>34</v>
      </c>
      <c r="B36">
        <v>3.314387</v>
      </c>
      <c r="C36">
        <v>8.9612999999999998E-2</v>
      </c>
      <c r="D36" s="1" t="s">
        <v>46</v>
      </c>
    </row>
    <row r="37" spans="1:4" x14ac:dyDescent="0.25">
      <c r="A37">
        <v>35</v>
      </c>
      <c r="B37">
        <v>3.3147769999999999</v>
      </c>
      <c r="C37">
        <v>9.0004000000000001E-2</v>
      </c>
      <c r="D37" s="1" t="s">
        <v>47</v>
      </c>
    </row>
    <row r="38" spans="1:4" x14ac:dyDescent="0.25">
      <c r="A38">
        <v>36</v>
      </c>
      <c r="B38">
        <v>3.3163040000000001</v>
      </c>
      <c r="C38">
        <v>9.1531000000000001E-2</v>
      </c>
      <c r="D38" s="1" t="s">
        <v>48</v>
      </c>
    </row>
    <row r="39" spans="1:4" x14ac:dyDescent="0.25">
      <c r="A39">
        <v>37</v>
      </c>
      <c r="B39">
        <v>3.3142420000000001</v>
      </c>
      <c r="C39">
        <v>8.9469000000000007E-2</v>
      </c>
      <c r="D39" s="1" t="s">
        <v>49</v>
      </c>
    </row>
    <row r="40" spans="1:4" x14ac:dyDescent="0.25">
      <c r="A40">
        <v>38</v>
      </c>
      <c r="B40">
        <v>3.3106140000000002</v>
      </c>
      <c r="C40">
        <v>8.5841000000000001E-2</v>
      </c>
      <c r="D40" s="1" t="s">
        <v>50</v>
      </c>
    </row>
    <row r="41" spans="1:4" x14ac:dyDescent="0.25">
      <c r="A41">
        <v>39</v>
      </c>
      <c r="B41">
        <v>3.3160349999999998</v>
      </c>
      <c r="C41">
        <v>9.1260999999999995E-2</v>
      </c>
      <c r="D41" s="1" t="s">
        <v>51</v>
      </c>
    </row>
    <row r="42" spans="1:4" x14ac:dyDescent="0.25">
      <c r="A42">
        <v>40</v>
      </c>
      <c r="B42">
        <v>3.3148209999999998</v>
      </c>
      <c r="C42">
        <v>9.0047000000000002E-2</v>
      </c>
      <c r="D42" s="1" t="s">
        <v>52</v>
      </c>
    </row>
    <row r="43" spans="1:4" x14ac:dyDescent="0.25">
      <c r="A43">
        <v>41</v>
      </c>
      <c r="B43">
        <v>3.309666</v>
      </c>
      <c r="C43">
        <v>8.4892999999999996E-2</v>
      </c>
      <c r="D43" s="1" t="s">
        <v>53</v>
      </c>
    </row>
    <row r="44" spans="1:4" x14ac:dyDescent="0.25">
      <c r="A44">
        <v>42</v>
      </c>
      <c r="B44">
        <v>3.3144369999999999</v>
      </c>
      <c r="C44">
        <v>8.9663999999999994E-2</v>
      </c>
      <c r="D44" s="1" t="s">
        <v>54</v>
      </c>
    </row>
    <row r="45" spans="1:4" x14ac:dyDescent="0.25">
      <c r="A45">
        <v>43</v>
      </c>
      <c r="B45">
        <v>3.3139430000000001</v>
      </c>
      <c r="C45">
        <v>8.9169999999999999E-2</v>
      </c>
      <c r="D45" s="1" t="s">
        <v>55</v>
      </c>
    </row>
    <row r="46" spans="1:4" x14ac:dyDescent="0.25">
      <c r="A46">
        <v>44</v>
      </c>
      <c r="B46">
        <v>3.3136199999999998</v>
      </c>
      <c r="C46">
        <v>8.8846999999999995E-2</v>
      </c>
      <c r="D46" s="1" t="s">
        <v>56</v>
      </c>
    </row>
    <row r="47" spans="1:4" x14ac:dyDescent="0.25">
      <c r="A47">
        <v>45</v>
      </c>
      <c r="B47">
        <v>3.3132630000000001</v>
      </c>
      <c r="C47">
        <v>8.8489999999999999E-2</v>
      </c>
      <c r="D47" s="1" t="s">
        <v>57</v>
      </c>
    </row>
    <row r="48" spans="1:4" x14ac:dyDescent="0.25">
      <c r="A48">
        <v>46</v>
      </c>
      <c r="B48">
        <v>3.3134899999999998</v>
      </c>
      <c r="C48">
        <v>8.8717000000000004E-2</v>
      </c>
      <c r="D48" s="1" t="s">
        <v>58</v>
      </c>
    </row>
    <row r="49" spans="1:4" x14ac:dyDescent="0.25">
      <c r="A49">
        <v>47</v>
      </c>
      <c r="B49">
        <v>3.3144499999999999</v>
      </c>
      <c r="C49">
        <v>8.9677000000000007E-2</v>
      </c>
      <c r="D49" s="1" t="s">
        <v>59</v>
      </c>
    </row>
    <row r="50" spans="1:4" x14ac:dyDescent="0.25">
      <c r="A50">
        <v>48</v>
      </c>
      <c r="B50">
        <v>3.3174419999999998</v>
      </c>
      <c r="C50">
        <v>9.2669000000000001E-2</v>
      </c>
      <c r="D50" s="1" t="s">
        <v>60</v>
      </c>
    </row>
    <row r="51" spans="1:4" x14ac:dyDescent="0.25">
      <c r="A51">
        <v>49</v>
      </c>
      <c r="B51">
        <v>3.3162859999999998</v>
      </c>
      <c r="C51">
        <v>9.1512999999999997E-2</v>
      </c>
      <c r="D51" s="1" t="s">
        <v>61</v>
      </c>
    </row>
    <row r="64" spans="1:4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22DEEA-6523-4F82-8420-83506EDF92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volume_import_file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2023-02-20T12:18:50Z</dcterms:created>
  <dcterms:modified xsi:type="dcterms:W3CDTF">2023-02-23T10:46:03Z</dcterms:modified>
</cp:coreProperties>
</file>